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Дума 2025\июнь\"/>
    </mc:Choice>
  </mc:AlternateContent>
  <bookViews>
    <workbookView xWindow="-120" yWindow="-120" windowWidth="24240" windowHeight="13020"/>
  </bookViews>
  <sheets>
    <sheet name="Документ" sheetId="2" r:id="rId1"/>
  </sheets>
  <definedNames>
    <definedName name="_xlnm.Print_Titles" localSheetId="0">Документ!$11:$11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0" i="2" l="1"/>
  <c r="F110" i="2"/>
  <c r="G188" i="2"/>
  <c r="F188" i="2"/>
  <c r="F191" i="2"/>
  <c r="G191" i="2"/>
  <c r="G185" i="2"/>
  <c r="F185" i="2"/>
  <c r="G391" i="2"/>
  <c r="G395" i="2"/>
  <c r="F395" i="2"/>
  <c r="G393" i="2"/>
  <c r="F393" i="2"/>
  <c r="F391" i="2"/>
  <c r="G364" i="2"/>
  <c r="F364" i="2"/>
  <c r="G93" i="2"/>
  <c r="F93" i="2"/>
  <c r="G91" i="2"/>
  <c r="F91" i="2"/>
  <c r="G89" i="2"/>
  <c r="F89" i="2"/>
  <c r="G62" i="2"/>
  <c r="F62" i="2"/>
  <c r="G40" i="2"/>
  <c r="F40" i="2"/>
  <c r="G41" i="2"/>
  <c r="F41" i="2"/>
  <c r="G310" i="2" l="1"/>
  <c r="F310" i="2"/>
  <c r="G308" i="2"/>
  <c r="F308" i="2"/>
  <c r="G354" i="2"/>
  <c r="F354" i="2"/>
  <c r="G52" i="2" l="1"/>
  <c r="F317" i="2"/>
  <c r="G317" i="2"/>
  <c r="G431" i="2"/>
  <c r="F431" i="2"/>
  <c r="G352" i="2" l="1"/>
  <c r="F352" i="2"/>
  <c r="G386" i="2"/>
  <c r="F386" i="2"/>
  <c r="G397" i="2"/>
  <c r="G396" i="2" s="1"/>
  <c r="F397" i="2"/>
  <c r="F52" i="2"/>
  <c r="F66" i="2"/>
  <c r="G66" i="2"/>
  <c r="G69" i="2"/>
  <c r="F69" i="2"/>
  <c r="G145" i="2"/>
  <c r="F145" i="2"/>
  <c r="G57" i="2"/>
  <c r="F57" i="2"/>
  <c r="G285" i="2"/>
  <c r="F285" i="2"/>
  <c r="G287" i="2"/>
  <c r="F287" i="2"/>
  <c r="G214" i="2"/>
  <c r="F214" i="2"/>
  <c r="F351" i="2" l="1"/>
  <c r="F350" i="2" s="1"/>
  <c r="G351" i="2"/>
  <c r="G350" i="2" s="1"/>
  <c r="G284" i="2"/>
  <c r="F284" i="2"/>
  <c r="F385" i="2"/>
  <c r="G200" i="2"/>
  <c r="F200" i="2"/>
  <c r="G150" i="2"/>
  <c r="F150" i="2"/>
  <c r="F396" i="2"/>
  <c r="G392" i="2"/>
  <c r="F392" i="2"/>
  <c r="G387" i="2"/>
  <c r="F387" i="2"/>
  <c r="G385" i="2"/>
  <c r="G309" i="2"/>
  <c r="F309" i="2"/>
  <c r="G307" i="2"/>
  <c r="F307" i="2"/>
  <c r="G296" i="2"/>
  <c r="G295" i="2" s="1"/>
  <c r="G294" i="2" s="1"/>
  <c r="F296" i="2"/>
  <c r="F295" i="2" s="1"/>
  <c r="F294" i="2" s="1"/>
  <c r="G261" i="2"/>
  <c r="G260" i="2" s="1"/>
  <c r="F261" i="2"/>
  <c r="F260" i="2" s="1"/>
  <c r="G254" i="2"/>
  <c r="F254" i="2"/>
  <c r="G242" i="2"/>
  <c r="F242" i="2"/>
  <c r="G194" i="2"/>
  <c r="F194" i="2"/>
  <c r="G115" i="2"/>
  <c r="F115" i="2"/>
  <c r="G80" i="2"/>
  <c r="F80" i="2"/>
  <c r="G306" i="2" l="1"/>
  <c r="G305" i="2" s="1"/>
  <c r="F306" i="2"/>
  <c r="F305" i="2" s="1"/>
  <c r="G34" i="2"/>
  <c r="F34" i="2"/>
  <c r="G303" i="2"/>
  <c r="G302" i="2" s="1"/>
  <c r="G301" i="2" s="1"/>
  <c r="G300" i="2" s="1"/>
  <c r="G299" i="2" s="1"/>
  <c r="F303" i="2"/>
  <c r="F302" i="2" s="1"/>
  <c r="F301" i="2" s="1"/>
  <c r="F300" i="2" s="1"/>
  <c r="F299" i="2" s="1"/>
  <c r="G143" i="2"/>
  <c r="G142" i="2" s="1"/>
  <c r="G141" i="2" s="1"/>
  <c r="G140" i="2" s="1"/>
  <c r="G139" i="2" s="1"/>
  <c r="F143" i="2"/>
  <c r="F142" i="2" s="1"/>
  <c r="F141" i="2" s="1"/>
  <c r="F140" i="2" s="1"/>
  <c r="F139" i="2" s="1"/>
  <c r="G137" i="2"/>
  <c r="F137" i="2"/>
  <c r="G340" i="2"/>
  <c r="F340" i="2"/>
  <c r="G333" i="2" l="1"/>
  <c r="G332" i="2" s="1"/>
  <c r="F338" i="2"/>
  <c r="F333" i="2" l="1"/>
  <c r="F332" i="2" s="1"/>
  <c r="G92" i="2"/>
  <c r="F92" i="2"/>
  <c r="G61" i="2"/>
  <c r="F61" i="2"/>
  <c r="G17" i="2"/>
  <c r="G16" i="2" s="1"/>
  <c r="F17" i="2"/>
  <c r="F16" i="2" s="1"/>
  <c r="G21" i="2"/>
  <c r="G20" i="2" s="1"/>
  <c r="F21" i="2"/>
  <c r="F20" i="2" s="1"/>
  <c r="G28" i="2"/>
  <c r="G27" i="2" s="1"/>
  <c r="G26" i="2" s="1"/>
  <c r="G25" i="2" s="1"/>
  <c r="F28" i="2"/>
  <c r="F27" i="2" s="1"/>
  <c r="F26" i="2" s="1"/>
  <c r="F25" i="2" s="1"/>
  <c r="G33" i="2"/>
  <c r="F33" i="2"/>
  <c r="G44" i="2"/>
  <c r="F44" i="2"/>
  <c r="G50" i="2"/>
  <c r="F50" i="2"/>
  <c r="G56" i="2"/>
  <c r="G55" i="2" s="1"/>
  <c r="G54" i="2" s="1"/>
  <c r="F56" i="2"/>
  <c r="F55" i="2" s="1"/>
  <c r="F54" i="2" s="1"/>
  <c r="G59" i="2"/>
  <c r="F59" i="2"/>
  <c r="G64" i="2"/>
  <c r="F64" i="2"/>
  <c r="G68" i="2"/>
  <c r="F68" i="2"/>
  <c r="G70" i="2"/>
  <c r="F70" i="2"/>
  <c r="F58" i="2" l="1"/>
  <c r="G58" i="2"/>
  <c r="F49" i="2"/>
  <c r="G15" i="2"/>
  <c r="G14" i="2" s="1"/>
  <c r="G13" i="2" s="1"/>
  <c r="F15" i="2"/>
  <c r="F14" i="2" s="1"/>
  <c r="F13" i="2" s="1"/>
  <c r="G39" i="2"/>
  <c r="G32" i="2" s="1"/>
  <c r="G31" i="2" s="1"/>
  <c r="F39" i="2"/>
  <c r="G49" i="2"/>
  <c r="F48" i="2" l="1"/>
  <c r="G48" i="2"/>
  <c r="G47" i="2" s="1"/>
  <c r="F47" i="2"/>
  <c r="F32" i="2"/>
  <c r="F31" i="2" s="1"/>
  <c r="G76" i="2" l="1"/>
  <c r="F76" i="2"/>
  <c r="G84" i="2"/>
  <c r="F84" i="2"/>
  <c r="G88" i="2"/>
  <c r="F88" i="2"/>
  <c r="G90" i="2"/>
  <c r="F90" i="2"/>
  <c r="G95" i="2"/>
  <c r="G94" i="2" s="1"/>
  <c r="F95" i="2"/>
  <c r="F94" i="2" s="1"/>
  <c r="G102" i="2"/>
  <c r="F102" i="2"/>
  <c r="G104" i="2"/>
  <c r="F104" i="2"/>
  <c r="G109" i="2"/>
  <c r="F109" i="2"/>
  <c r="G111" i="2"/>
  <c r="F111" i="2"/>
  <c r="G114" i="2"/>
  <c r="F114" i="2"/>
  <c r="G117" i="2"/>
  <c r="F117" i="2"/>
  <c r="G123" i="2"/>
  <c r="G122" i="2" s="1"/>
  <c r="G121" i="2" s="1"/>
  <c r="G120" i="2" s="1"/>
  <c r="F123" i="2"/>
  <c r="F122" i="2" s="1"/>
  <c r="F121" i="2" s="1"/>
  <c r="F120" i="2" s="1"/>
  <c r="G129" i="2"/>
  <c r="F129" i="2"/>
  <c r="G132" i="2"/>
  <c r="F132" i="2"/>
  <c r="G135" i="2"/>
  <c r="F135" i="2"/>
  <c r="G158" i="2"/>
  <c r="G157" i="2" s="1"/>
  <c r="F158" i="2"/>
  <c r="F157" i="2" s="1"/>
  <c r="G162" i="2"/>
  <c r="G161" i="2" s="1"/>
  <c r="G160" i="2" s="1"/>
  <c r="F162" i="2"/>
  <c r="F161" i="2" s="1"/>
  <c r="F160" i="2" s="1"/>
  <c r="G167" i="2"/>
  <c r="G166" i="2" s="1"/>
  <c r="G165" i="2" s="1"/>
  <c r="G164" i="2" s="1"/>
  <c r="F167" i="2"/>
  <c r="F166" i="2" s="1"/>
  <c r="F165" i="2" s="1"/>
  <c r="F164" i="2" s="1"/>
  <c r="G172" i="2"/>
  <c r="G171" i="2" s="1"/>
  <c r="G170" i="2" s="1"/>
  <c r="G169" i="2" s="1"/>
  <c r="F172" i="2"/>
  <c r="F171" i="2" s="1"/>
  <c r="F170" i="2" s="1"/>
  <c r="F169" i="2" s="1"/>
  <c r="G177" i="2"/>
  <c r="F177" i="2"/>
  <c r="G180" i="2"/>
  <c r="G179" i="2" s="1"/>
  <c r="F180" i="2"/>
  <c r="F179" i="2" s="1"/>
  <c r="G184" i="2"/>
  <c r="G183" i="2" s="1"/>
  <c r="G182" i="2" s="1"/>
  <c r="F184" i="2"/>
  <c r="F183" i="2" s="1"/>
  <c r="F182" i="2" s="1"/>
  <c r="G189" i="2"/>
  <c r="F189" i="2"/>
  <c r="G199" i="2"/>
  <c r="G198" i="2" s="1"/>
  <c r="G197" i="2" s="1"/>
  <c r="G196" i="2" s="1"/>
  <c r="F199" i="2"/>
  <c r="F198" i="2" s="1"/>
  <c r="F197" i="2" s="1"/>
  <c r="F196" i="2" s="1"/>
  <c r="G208" i="2"/>
  <c r="G207" i="2" s="1"/>
  <c r="G206" i="2" s="1"/>
  <c r="F208" i="2"/>
  <c r="F207" i="2" s="1"/>
  <c r="F206" i="2" s="1"/>
  <c r="G212" i="2"/>
  <c r="F212" i="2"/>
  <c r="G220" i="2"/>
  <c r="F220" i="2"/>
  <c r="G223" i="2"/>
  <c r="F223" i="2"/>
  <c r="G226" i="2"/>
  <c r="F226" i="2"/>
  <c r="G229" i="2"/>
  <c r="F229" i="2"/>
  <c r="G234" i="2"/>
  <c r="G233" i="2" s="1"/>
  <c r="G232" i="2" s="1"/>
  <c r="G231" i="2" s="1"/>
  <c r="F234" i="2"/>
  <c r="F233" i="2" s="1"/>
  <c r="F232" i="2" s="1"/>
  <c r="F231" i="2" s="1"/>
  <c r="G238" i="2"/>
  <c r="G237" i="2" s="1"/>
  <c r="G236" i="2" s="1"/>
  <c r="F238" i="2"/>
  <c r="F237" i="2" s="1"/>
  <c r="F236" i="2" s="1"/>
  <c r="G244" i="2"/>
  <c r="G241" i="2" s="1"/>
  <c r="F244" i="2"/>
  <c r="F241" i="2" s="1"/>
  <c r="G247" i="2"/>
  <c r="G246" i="2" s="1"/>
  <c r="F247" i="2"/>
  <c r="F246" i="2" s="1"/>
  <c r="G251" i="2"/>
  <c r="G250" i="2" s="1"/>
  <c r="F251" i="2"/>
  <c r="F250" i="2" s="1"/>
  <c r="G258" i="2"/>
  <c r="G253" i="2" s="1"/>
  <c r="F258" i="2"/>
  <c r="F253" i="2" s="1"/>
  <c r="G264" i="2"/>
  <c r="F264" i="2"/>
  <c r="G267" i="2"/>
  <c r="F267" i="2"/>
  <c r="G271" i="2"/>
  <c r="F271" i="2"/>
  <c r="G276" i="2"/>
  <c r="F276" i="2"/>
  <c r="G278" i="2"/>
  <c r="F278" i="2"/>
  <c r="G280" i="2"/>
  <c r="F280" i="2"/>
  <c r="G282" i="2"/>
  <c r="F282" i="2"/>
  <c r="G292" i="2"/>
  <c r="G291" i="2" s="1"/>
  <c r="F292" i="2"/>
  <c r="F291" i="2" s="1"/>
  <c r="G313" i="2"/>
  <c r="F313" i="2"/>
  <c r="G316" i="2"/>
  <c r="F316" i="2"/>
  <c r="G318" i="2"/>
  <c r="F318" i="2"/>
  <c r="G322" i="2"/>
  <c r="F322" i="2"/>
  <c r="G325" i="2"/>
  <c r="G324" i="2" s="1"/>
  <c r="F325" i="2"/>
  <c r="F324" i="2" s="1"/>
  <c r="G345" i="2"/>
  <c r="F345" i="2"/>
  <c r="G347" i="2"/>
  <c r="F347" i="2"/>
  <c r="G358" i="2"/>
  <c r="F358" i="2"/>
  <c r="G363" i="2"/>
  <c r="G362" i="2" s="1"/>
  <c r="F363" i="2"/>
  <c r="F362" i="2" s="1"/>
  <c r="G368" i="2"/>
  <c r="F368" i="2"/>
  <c r="G370" i="2"/>
  <c r="F370" i="2"/>
  <c r="G374" i="2"/>
  <c r="F374" i="2"/>
  <c r="G376" i="2"/>
  <c r="F376" i="2"/>
  <c r="G378" i="2"/>
  <c r="F378" i="2"/>
  <c r="G383" i="2"/>
  <c r="F383" i="2"/>
  <c r="G390" i="2"/>
  <c r="F390" i="2"/>
  <c r="G394" i="2"/>
  <c r="F394" i="2"/>
  <c r="G401" i="2"/>
  <c r="G400" i="2" s="1"/>
  <c r="G399" i="2" s="1"/>
  <c r="G398" i="2" s="1"/>
  <c r="F401" i="2"/>
  <c r="F400" i="2" s="1"/>
  <c r="F399" i="2" s="1"/>
  <c r="F398" i="2" s="1"/>
  <c r="G406" i="2"/>
  <c r="G405" i="2" s="1"/>
  <c r="G404" i="2" s="1"/>
  <c r="F406" i="2"/>
  <c r="F405" i="2" s="1"/>
  <c r="F404" i="2" s="1"/>
  <c r="G411" i="2"/>
  <c r="F411" i="2"/>
  <c r="G414" i="2"/>
  <c r="F414" i="2"/>
  <c r="G421" i="2"/>
  <c r="F421" i="2"/>
  <c r="G423" i="2"/>
  <c r="F423" i="2"/>
  <c r="G430" i="2"/>
  <c r="G429" i="2" s="1"/>
  <c r="G428" i="2" s="1"/>
  <c r="G425" i="2" s="1"/>
  <c r="F430" i="2"/>
  <c r="F429" i="2" s="1"/>
  <c r="F428" i="2" s="1"/>
  <c r="F425" i="2" s="1"/>
  <c r="G435" i="2"/>
  <c r="G434" i="2" s="1"/>
  <c r="G433" i="2" s="1"/>
  <c r="G432" i="2" s="1"/>
  <c r="F435" i="2"/>
  <c r="F434" i="2" s="1"/>
  <c r="F433" i="2" s="1"/>
  <c r="F432" i="2" s="1"/>
  <c r="G442" i="2"/>
  <c r="F442" i="2"/>
  <c r="G447" i="2"/>
  <c r="G446" i="2" s="1"/>
  <c r="F447" i="2"/>
  <c r="F446" i="2" s="1"/>
  <c r="G449" i="2"/>
  <c r="F449" i="2"/>
  <c r="G455" i="2"/>
  <c r="G454" i="2" s="1"/>
  <c r="G453" i="2" s="1"/>
  <c r="G452" i="2" s="1"/>
  <c r="G451" i="2" s="1"/>
  <c r="F455" i="2"/>
  <c r="F454" i="2" s="1"/>
  <c r="F453" i="2" s="1"/>
  <c r="F452" i="2" s="1"/>
  <c r="F451" i="2" s="1"/>
  <c r="G389" i="2" l="1"/>
  <c r="G382" i="2" s="1"/>
  <c r="G373" i="2"/>
  <c r="G275" i="2"/>
  <c r="G176" i="2"/>
  <c r="G175" i="2" s="1"/>
  <c r="F441" i="2"/>
  <c r="F440" i="2" s="1"/>
  <c r="F131" i="2"/>
  <c r="F128" i="2" s="1"/>
  <c r="F127" i="2" s="1"/>
  <c r="F119" i="2" s="1"/>
  <c r="G263" i="2"/>
  <c r="G240" i="2" s="1"/>
  <c r="F389" i="2"/>
  <c r="F382" i="2" s="1"/>
  <c r="F275" i="2"/>
  <c r="F263" i="2" s="1"/>
  <c r="F240" i="2" s="1"/>
  <c r="F176" i="2"/>
  <c r="F175" i="2" s="1"/>
  <c r="F290" i="2"/>
  <c r="F289" i="2" s="1"/>
  <c r="G290" i="2"/>
  <c r="G289" i="2" s="1"/>
  <c r="F187" i="2"/>
  <c r="F186" i="2" s="1"/>
  <c r="G187" i="2"/>
  <c r="G186" i="2" s="1"/>
  <c r="G131" i="2"/>
  <c r="G128" i="2" s="1"/>
  <c r="G127" i="2" s="1"/>
  <c r="G119" i="2" s="1"/>
  <c r="G441" i="2"/>
  <c r="G440" i="2" s="1"/>
  <c r="G439" i="2" s="1"/>
  <c r="G438" i="2" s="1"/>
  <c r="G437" i="2" s="1"/>
  <c r="F87" i="2"/>
  <c r="G87" i="2"/>
  <c r="F101" i="2"/>
  <c r="F100" i="2" s="1"/>
  <c r="F99" i="2" s="1"/>
  <c r="G101" i="2"/>
  <c r="G100" i="2" s="1"/>
  <c r="G99" i="2" s="1"/>
  <c r="F108" i="2"/>
  <c r="F75" i="2"/>
  <c r="G75" i="2"/>
  <c r="G108" i="2"/>
  <c r="F113" i="2"/>
  <c r="G113" i="2"/>
  <c r="F149" i="2"/>
  <c r="F148" i="2" s="1"/>
  <c r="F147" i="2" s="1"/>
  <c r="G149" i="2"/>
  <c r="G148" i="2" s="1"/>
  <c r="G147" i="2" s="1"/>
  <c r="F219" i="2"/>
  <c r="F211" i="2" s="1"/>
  <c r="F210" i="2" s="1"/>
  <c r="G219" i="2"/>
  <c r="G211" i="2" s="1"/>
  <c r="G210" i="2" s="1"/>
  <c r="F315" i="2"/>
  <c r="F312" i="2" s="1"/>
  <c r="G315" i="2"/>
  <c r="G312" i="2" s="1"/>
  <c r="G311" i="2" s="1"/>
  <c r="F344" i="2"/>
  <c r="F343" i="2" s="1"/>
  <c r="F342" i="2" s="1"/>
  <c r="G344" i="2"/>
  <c r="G343" i="2" s="1"/>
  <c r="G342" i="2" s="1"/>
  <c r="F321" i="2"/>
  <c r="F320" i="2" s="1"/>
  <c r="G321" i="2"/>
  <c r="G320" i="2" s="1"/>
  <c r="F357" i="2"/>
  <c r="F356" i="2" s="1"/>
  <c r="G357" i="2"/>
  <c r="G356" i="2" s="1"/>
  <c r="F373" i="2"/>
  <c r="F372" i="2" s="1"/>
  <c r="G367" i="2"/>
  <c r="G366" i="2" s="1"/>
  <c r="G365" i="2" s="1"/>
  <c r="F367" i="2"/>
  <c r="F366" i="2" s="1"/>
  <c r="F365" i="2" s="1"/>
  <c r="G372" i="2"/>
  <c r="F410" i="2"/>
  <c r="F409" i="2" s="1"/>
  <c r="F408" i="2" s="1"/>
  <c r="G381" i="2"/>
  <c r="G380" i="2" s="1"/>
  <c r="G410" i="2"/>
  <c r="G409" i="2" s="1"/>
  <c r="G408" i="2" s="1"/>
  <c r="F420" i="2"/>
  <c r="F419" i="2" s="1"/>
  <c r="F418" i="2" s="1"/>
  <c r="F417" i="2" s="1"/>
  <c r="G420" i="2"/>
  <c r="G419" i="2" s="1"/>
  <c r="G418" i="2" s="1"/>
  <c r="G417" i="2" s="1"/>
  <c r="G349" i="2" l="1"/>
  <c r="F349" i="2"/>
  <c r="F174" i="2"/>
  <c r="F146" i="2" s="1"/>
  <c r="F74" i="2"/>
  <c r="F73" i="2" s="1"/>
  <c r="G74" i="2"/>
  <c r="G73" i="2" s="1"/>
  <c r="F205" i="2"/>
  <c r="G298" i="2"/>
  <c r="F311" i="2"/>
  <c r="F298" i="2" s="1"/>
  <c r="F381" i="2"/>
  <c r="F380" i="2" s="1"/>
  <c r="G174" i="2"/>
  <c r="G146" i="2" s="1"/>
  <c r="F439" i="2"/>
  <c r="F438" i="2" s="1"/>
  <c r="F437" i="2" s="1"/>
  <c r="F107" i="2"/>
  <c r="F106" i="2" s="1"/>
  <c r="G107" i="2"/>
  <c r="G106" i="2" s="1"/>
  <c r="G205" i="2"/>
  <c r="G403" i="2"/>
  <c r="F403" i="2"/>
  <c r="G30" i="2" l="1"/>
  <c r="G12" i="2" s="1"/>
  <c r="F204" i="2"/>
  <c r="F30" i="2"/>
  <c r="F12" i="2" s="1"/>
  <c r="G204" i="2"/>
  <c r="F457" i="2" l="1"/>
  <c r="G457" i="2"/>
</calcChain>
</file>

<file path=xl/sharedStrings.xml><?xml version="1.0" encoding="utf-8"?>
<sst xmlns="http://schemas.openxmlformats.org/spreadsheetml/2006/main" count="2164" uniqueCount="400">
  <si>
    <t>Документ, учреждение</t>
  </si>
  <si>
    <t>Вед.</t>
  </si>
  <si>
    <t>Разд.</t>
  </si>
  <si>
    <t>Ц.ст.</t>
  </si>
  <si>
    <t>Сумма на 2026 год</t>
  </si>
  <si>
    <t xml:space="preserve">  муниципальное учреждение управление образования администрации Кильмезского района Кировской области</t>
  </si>
  <si>
    <t>903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</si>
  <si>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</si>
  <si>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</si>
  <si>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</si>
  <si>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</si>
  <si>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</si>
  <si>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</si>
  <si>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</si>
  <si>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ВСЕГО</t>
  </si>
  <si>
    <t xml:space="preserve">          муниципальная программа Кильмезского района Развитие образование Кильмезского района</t>
  </si>
  <si>
    <t>0100000000</t>
  </si>
  <si>
    <t xml:space="preserve">            </t>
  </si>
  <si>
    <t>01Q0000000</t>
  </si>
  <si>
    <t xml:space="preserve">                  Осуществление деятельности по опеке и попечительству</t>
  </si>
  <si>
    <t>01Q0316040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</si>
  <si>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</si>
  <si>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</si>
  <si>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Закупка товаров, работ и услуг для обеспечения государственных (муниципальных) нужд</t>
  </si>
  <si>
    <t>200</t>
  </si>
  <si>
    <t>01Б0000000</t>
  </si>
  <si>
    <t xml:space="preserve">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</si>
  <si>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</si>
  <si>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Иные бюджетные ассигнования</t>
  </si>
  <si>
    <t>800</t>
  </si>
  <si>
    <t xml:space="preserve">    НАЦИОНАЛЬНАЯ БЕЗОПАСНОСТЬ И ПРАВООХРАНИТЕЛЬНАЯ ДЕЯТЕЛЬНОСТЬ</t>
  </si>
  <si>
    <t>0300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</si>
  <si>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</si>
  <si>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</si>
  <si>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</si>
  <si>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</si>
  <si>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Повышение безопасности дорожного движение в Кильмезском районе</t>
  </si>
  <si>
    <t>0900004260</t>
  </si>
  <si>
    <t xml:space="preserve">    ОБРАЗОВАНИЕ</t>
  </si>
  <si>
    <t>0700</t>
  </si>
  <si>
    <t xml:space="preserve">      Дошкольное образование</t>
  </si>
  <si>
    <t>0701</t>
  </si>
  <si>
    <t>0110000000</t>
  </si>
  <si>
    <t xml:space="preserve">                  Развитие системы дошкольного образования</t>
  </si>
  <si>
    <t>0110002110</t>
  </si>
  <si>
    <t xml:space="preserve">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</si>
  <si>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</si>
  <si>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      Выполнение расходных обязательств муниципальных образований области</t>
  </si>
  <si>
    <t>01Q510211А</t>
  </si>
  <si>
    <t xml:space="preserve">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</si>
  <si>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</si>
  <si>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Общее образование</t>
  </si>
  <si>
    <t>0702</t>
  </si>
  <si>
    <t xml:space="preserve">                  Развитие системы общего образования</t>
  </si>
  <si>
    <t>0110002120</t>
  </si>
  <si>
    <t xml:space="preserve">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</si>
  <si>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</si>
  <si>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</si>
  <si>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</si>
  <si>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</si>
  <si>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</si>
  <si>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      Выполнение расходных обязательств муниципальными образованиями</t>
  </si>
  <si>
    <t>01Q510212А</t>
  </si>
  <si>
    <t xml:space="preserve">      Дополнительное образование детей</t>
  </si>
  <si>
    <t>0703</t>
  </si>
  <si>
    <t xml:space="preserve">                  Развитие дополнительного образования детей физкультурно-спортивной направленности</t>
  </si>
  <si>
    <t>0110002130</t>
  </si>
  <si>
    <t xml:space="preserve">                  Развитие дополнительного образования детей в Доме детского творчества</t>
  </si>
  <si>
    <t>0110002140</t>
  </si>
  <si>
    <t xml:space="preserve">                  Обеспечение расходов за счет персонифицированного финансирования дополнительного образования детей</t>
  </si>
  <si>
    <t>0110002141</t>
  </si>
  <si>
    <t>01Q510213А</t>
  </si>
  <si>
    <t>01Q510214А</t>
  </si>
  <si>
    <t xml:space="preserve">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</si>
  <si>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</si>
  <si>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Предоставление субсидий бюджетным, автономным учреждениям и иным некоммерческим организациям</t>
  </si>
  <si>
    <t>600</t>
  </si>
  <si>
    <t xml:space="preserve">      Молодежная политика</t>
  </si>
  <si>
    <t>0707</t>
  </si>
  <si>
    <t xml:space="preserve">                  Организация занятости детей и подростков</t>
  </si>
  <si>
    <t>01Б0003030</t>
  </si>
  <si>
    <t xml:space="preserve">                  Организационно-воспитательные мероприятие с детьми и подростками</t>
  </si>
  <si>
    <t>01Б0003040</t>
  </si>
  <si>
    <t xml:space="preserve">      Другие вопросы в области образования</t>
  </si>
  <si>
    <t>0709</t>
  </si>
  <si>
    <t xml:space="preserve">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</si>
  <si>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</si>
  <si>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      Проведение оздоровительной компании детей за счет средств местного бюджета</t>
  </si>
  <si>
    <t>01Q25S5060</t>
  </si>
  <si>
    <t xml:space="preserve">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</si>
  <si>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</si>
  <si>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Обеспечение персонифицированного финансирования дополнительного образования детей</t>
  </si>
  <si>
    <t>01Б0003060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</si>
  <si>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</si>
  <si>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</si>
  <si>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</si>
  <si>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</si>
  <si>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01Q0616140</t>
  </si>
  <si>
    <t xml:space="preserve">      Охрана семьи и детства</t>
  </si>
  <si>
    <t>1004</t>
  </si>
  <si>
    <t xml:space="preserve">                    Социальное обеспечение и иные выплаты населению</t>
  </si>
  <si>
    <t>300</t>
  </si>
  <si>
    <t>01Q0216130</t>
  </si>
  <si>
    <t>01Q0316080</t>
  </si>
  <si>
    <t xml:space="preserve">    ФИЗИЧЕСКАЯ КУЛЬТУРА И СПОРТ</t>
  </si>
  <si>
    <t>1100</t>
  </si>
  <si>
    <t>912</t>
  </si>
  <si>
    <t xml:space="preserve">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</si>
  <si>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</si>
  <si>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муниципальная программа Кильмезского района Управление муниципальными финансами и регулирование межбюджетных отношений</t>
  </si>
  <si>
    <t xml:space="preserve">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</si>
  <si>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</si>
  <si>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Выполнение мероприятий переданных полномочий от сельских и городского поселений по финансовому контролю</t>
  </si>
  <si>
    <t>0700004390</t>
  </si>
  <si>
    <t>07Q0000000</t>
  </si>
  <si>
    <t>07Q510102А</t>
  </si>
  <si>
    <t xml:space="preserve">      Другие общегосударственные вопросы</t>
  </si>
  <si>
    <t>0113</t>
  </si>
  <si>
    <t xml:space="preserve">                  Условно утвержденные расходы</t>
  </si>
  <si>
    <t>0700088000</t>
  </si>
  <si>
    <t xml:space="preserve">        муниципальная программа Кильмезского района Охрана окружающей среды в Кильмезском районе</t>
  </si>
  <si>
    <t>1000000000</t>
  </si>
  <si>
    <t xml:space="preserve">      Пенсионное обеспечение</t>
  </si>
  <si>
    <t>1001</t>
  </si>
  <si>
    <t xml:space="preserve">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</si>
  <si>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</si>
  <si>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Выплаты к песиям муниципальных служащих</t>
  </si>
  <si>
    <t>0300004020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</si>
  <si>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</si>
  <si>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</si>
  <si>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</si>
  <si>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</si>
  <si>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    Управление муниципальным долгом Кильмезского муниципального района</t>
  </si>
  <si>
    <t>0700004180</t>
  </si>
  <si>
    <t xml:space="preserve">                    Обслуживание государственного (муниципального) долга</t>
  </si>
  <si>
    <t>700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</si>
  <si>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</si>
  <si>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</si>
  <si>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</si>
  <si>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</si>
  <si>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</si>
  <si>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</si>
  <si>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Межбюджетные трансферты</t>
  </si>
  <si>
    <t>500</t>
  </si>
  <si>
    <t xml:space="preserve">                  Расчет и предоставление дотаций бюджетам поселений</t>
  </si>
  <si>
    <t>07Q5116030</t>
  </si>
  <si>
    <t xml:space="preserve">      Иные дотации</t>
  </si>
  <si>
    <t>1402</t>
  </si>
  <si>
    <t xml:space="preserve">                  стимулирование развития муниципальных образований</t>
  </si>
  <si>
    <t>0700004171</t>
  </si>
  <si>
    <t xml:space="preserve">      Прочие межбюджетные трансферты общего характера</t>
  </si>
  <si>
    <t>1403</t>
  </si>
  <si>
    <t xml:space="preserve">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</si>
  <si>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</si>
  <si>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Выполнение расходных обязательств муниципальных образований</t>
  </si>
  <si>
    <t>07Q510417А</t>
  </si>
  <si>
    <t xml:space="preserve">  Районная Дума муниципального образования Кильмезский муниципальный район Кировской области</t>
  </si>
  <si>
    <t>935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</si>
  <si>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</si>
  <si>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</si>
  <si>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 Кильмезский район</t>
  </si>
  <si>
    <t>1400000000</t>
  </si>
  <si>
    <t xml:space="preserve">                  Председатель контрольно-счетной коммиссии</t>
  </si>
  <si>
    <t>1400001050</t>
  </si>
  <si>
    <t xml:space="preserve">  Администрация Кильмезского района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</si>
  <si>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</si>
  <si>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</si>
  <si>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</si>
  <si>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Развитие муниципальной службы Кильмезского района</t>
  </si>
  <si>
    <t>1100000000</t>
  </si>
  <si>
    <t xml:space="preserve">                  Глава района, глава администрации Кильмезского района</t>
  </si>
  <si>
    <t>1100001Г30</t>
  </si>
  <si>
    <t xml:space="preserve">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</si>
  <si>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</si>
  <si>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</si>
  <si>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</si>
  <si>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</si>
  <si>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 xml:space="preserve">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</si>
  <si>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</si>
  <si>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>11Q510103А</t>
  </si>
  <si>
    <t xml:space="preserve">                  Выполнение расходных обязательств муниуипальными образованиями</t>
  </si>
  <si>
    <t>11Q510103Б</t>
  </si>
  <si>
    <t xml:space="preserve">      Судебная система</t>
  </si>
  <si>
    <t>0105</t>
  </si>
  <si>
    <t>1500000000</t>
  </si>
  <si>
    <t>15Q0000000</t>
  </si>
  <si>
    <t xml:space="preserve">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</si>
  <si>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</si>
  <si>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Резервные фонды</t>
  </si>
  <si>
    <t>0111</t>
  </si>
  <si>
    <t xml:space="preserve">                  Создание финансовых, материальных и иных резервов</t>
  </si>
  <si>
    <t>0800004210</t>
  </si>
  <si>
    <t xml:space="preserve">                  Мероприятия в сфере молодежной политики</t>
  </si>
  <si>
    <t>0300004040</t>
  </si>
  <si>
    <t xml:space="preserve">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</si>
  <si>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</si>
  <si>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Управление муниципальным имуществом</t>
  </si>
  <si>
    <t>0400004110</t>
  </si>
  <si>
    <t xml:space="preserve">                  Исполнение судебных актов по обращению взыскания на средства районого бюджета</t>
  </si>
  <si>
    <t>0700005001</t>
  </si>
  <si>
    <t xml:space="preserve">                  Противодействие коррупции</t>
  </si>
  <si>
    <t>0800004220</t>
  </si>
  <si>
    <t xml:space="preserve">                  Общегосударственные мероприятия</t>
  </si>
  <si>
    <t>1100004330</t>
  </si>
  <si>
    <t xml:space="preserve">                  Организация деятельности МКУ Кильмезская МЦБ</t>
  </si>
  <si>
    <t>1100004340</t>
  </si>
  <si>
    <t xml:space="preserve">                  Организация деятельности МКУ Единая служба комплексного обслуживания</t>
  </si>
  <si>
    <t>1100004360</t>
  </si>
  <si>
    <t>11Q0816010</t>
  </si>
  <si>
    <t xml:space="preserve">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</si>
  <si>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</si>
  <si>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      Выполнение расходных обязательст муниципальными образованиями</t>
  </si>
  <si>
    <t>11Q510434А</t>
  </si>
  <si>
    <t>11Q510436А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</si>
  <si>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</si>
  <si>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</si>
  <si>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</si>
  <si>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</si>
  <si>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</si>
  <si>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</si>
  <si>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</si>
  <si>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</si>
  <si>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</si>
  <si>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</si>
  <si>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</si>
  <si>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</si>
  <si>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</si>
  <si>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</si>
  <si>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Дорожное хозяйство (дорожные фонды)</t>
  </si>
  <si>
    <t>0409</t>
  </si>
  <si>
    <t xml:space="preserve">                  Развитие транспортной инфраструктуры Кильмезского района"</t>
  </si>
  <si>
    <t>0900004250</t>
  </si>
  <si>
    <t>09Q0000000</t>
  </si>
  <si>
    <t xml:space="preserve">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</si>
  <si>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09Q28S5080</t>
  </si>
  <si>
    <t xml:space="preserve">      Другие вопросы в области национальной экономики</t>
  </si>
  <si>
    <t>0412</t>
  </si>
  <si>
    <t xml:space="preserve">                  Землеустройство и землепользование</t>
  </si>
  <si>
    <t>0400004120</t>
  </si>
  <si>
    <t>04Q0000000</t>
  </si>
  <si>
    <t xml:space="preserve">                  Проведение комплексных кадастровых работ</t>
  </si>
  <si>
    <t>04Q44L5110</t>
  </si>
  <si>
    <t xml:space="preserve">                  Софинансирование мероприятий по комплексным кадастровым работам</t>
  </si>
  <si>
    <t>04Q44S5140</t>
  </si>
  <si>
    <t xml:space="preserve">                  Обеспечение строительной документацией в соответствии с Градостроительным кодексом</t>
  </si>
  <si>
    <t>0900004280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</si>
  <si>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</si>
  <si>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</si>
  <si>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</si>
  <si>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</si>
  <si>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</si>
  <si>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</si>
  <si>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</si>
  <si>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</si>
  <si>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</si>
  <si>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</si>
  <si>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    Утилизация отработанных ртутьсодержащих ламп</t>
  </si>
  <si>
    <t>1000004274</t>
  </si>
  <si>
    <t xml:space="preserve">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</si>
  <si>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</si>
  <si>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</si>
  <si>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</si>
  <si>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муниципальная программа Кильмезского района Развитие культуры и туризма в Кильмезском районе</t>
  </si>
  <si>
    <t xml:space="preserve">                  Дополнительное образование детей в сфере культуры и исскуства</t>
  </si>
  <si>
    <t>0200002050</t>
  </si>
  <si>
    <t>02Q0000000</t>
  </si>
  <si>
    <t xml:space="preserve">                  Выполнениее расходных обязательств муниципальными образованиями</t>
  </si>
  <si>
    <t>02Q510205А</t>
  </si>
  <si>
    <t xml:space="preserve">      Профессиональная подготовка, переподготовка и повышение квалификации</t>
  </si>
  <si>
    <t>0705</t>
  </si>
  <si>
    <t xml:space="preserve">    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</si>
  <si>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</si>
  <si>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</si>
  <si>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</si>
  <si>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</si>
  <si>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</si>
  <si>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Гражданско-патриотическое воспитание населения района</t>
  </si>
  <si>
    <t>0300004060</t>
  </si>
  <si>
    <t xml:space="preserve">                  Профилактика правонарушение среди населения Кильмезского района</t>
  </si>
  <si>
    <t>0300004090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</si>
  <si>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</si>
  <si>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</si>
  <si>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</si>
  <si>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</si>
  <si>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</si>
  <si>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</si>
  <si>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Деятельность МКУК Кильмезский краеведческий музей</t>
  </si>
  <si>
    <t>0200002030</t>
  </si>
  <si>
    <t>02Q510201А</t>
  </si>
  <si>
    <t>02Q510203А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</si>
  <si>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</si>
  <si>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</si>
  <si>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</si>
  <si>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</si>
  <si>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              Профилактика алкоголизма, наркомании, таксикомании и табакокурения в Кильмезском районе</t>
  </si>
  <si>
    <t>0300004080</t>
  </si>
  <si>
    <t>02Q0616140</t>
  </si>
  <si>
    <t xml:space="preserve">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</si>
  <si>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</si>
  <si>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01U0I00000</t>
  </si>
  <si>
    <t xml:space="preserve">                  Расходы по администрированию</t>
  </si>
  <si>
    <t xml:space="preserve">    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</si>
  <si>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    Капитальные вложения в объекты государственной (муниципальной) собственности</t>
  </si>
  <si>
    <t>400</t>
  </si>
  <si>
    <t xml:space="preserve">      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</si>
  <si>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</si>
  <si>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 xml:space="preserve">      Массовый спорт</t>
  </si>
  <si>
    <t>1102</t>
  </si>
  <si>
    <t xml:space="preserve">                  Развитие физкультуры и спорта в Кильмезском районе</t>
  </si>
  <si>
    <t>0300004100</t>
  </si>
  <si>
    <t xml:space="preserve">  Муниципальное казенное учреждение культуры "Кильмезская межмуниципальная библиотечная система"</t>
  </si>
  <si>
    <t>992</t>
  </si>
  <si>
    <t xml:space="preserve">                  Организация библиотечного обслуживания населения</t>
  </si>
  <si>
    <t>0200002020</t>
  </si>
  <si>
    <t xml:space="preserve">                  Поддержка отрасли культуры</t>
  </si>
  <si>
    <t>02Q08L5190</t>
  </si>
  <si>
    <t>02Q510202А</t>
  </si>
  <si>
    <t xml:space="preserve">Всего расходов:   </t>
  </si>
  <si>
    <t>В.Р.</t>
  </si>
  <si>
    <t>Комплекс процессных мероприятий</t>
  </si>
  <si>
    <t>Региональные проекты Кировской области, реализуемые вне рамок национальных проектов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</si>
  <si>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</si>
  <si>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мероприятия не вошедшие в подпрограммы</t>
  </si>
  <si>
    <t>подпрограмма Развитие дошкольного, общего образования и дополнительного образования детей</t>
  </si>
  <si>
    <t>Приложение 10</t>
  </si>
  <si>
    <t>к решению Кильмезской</t>
  </si>
  <si>
    <t>районной Думы "О районном</t>
  </si>
  <si>
    <t>плановый период</t>
  </si>
  <si>
    <t>ВЕДОМСТВЕННАЯ СТРУКТУРА</t>
  </si>
  <si>
    <t>тыс. рублей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</si>
  <si>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</si>
  <si>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 xml:space="preserve">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 
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</si>
  <si>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
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</si>
  <si>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</si>
  <si>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>Субсидии на реализацию мероприятий, направленных на подготовку систем коммунальной инфраструктуры к работе в осенне-зимний период</t>
  </si>
  <si>
    <t xml:space="preserve">              Закупка товаров, работ и услуг для обеспечения государственных (муниципальных) нужд</t>
  </si>
  <si>
    <t>09U0515490</t>
  </si>
  <si>
    <t>Софинансирование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</si>
  <si>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</si>
  <si>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 xml:space="preserve">бюджете на 2025 год и на </t>
  </si>
  <si>
    <t xml:space="preserve">2026 - 2027 годов </t>
  </si>
  <si>
    <t>расходов районного бюджета на 2026 - 2027  годы</t>
  </si>
  <si>
    <t>Сумма на 2027 год</t>
  </si>
  <si>
    <t>софин</t>
  </si>
  <si>
    <t xml:space="preserve">                  Ежемесячное денежное вознаграждение за классное руководство педагогическим работникам муниципальных общеобразовательных организаций. реализующих образовательные программы начального общего образования. образовательные программы основного общего образования. образовательные программы среднего общего образования</t>
  </si>
  <si>
    <t>010Ю653030</t>
  </si>
  <si>
    <t>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</si>
  <si>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</si>
  <si>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Спорт высших достижений</t>
  </si>
  <si>
    <t>1103</t>
  </si>
  <si>
    <t>01Q1317440</t>
  </si>
  <si>
    <t>Национальный проект Молодежь и дети</t>
  </si>
  <si>
    <t>010Ю000000</t>
  </si>
  <si>
    <t>Федеральный проект Педагоги и наставники</t>
  </si>
  <si>
    <t>010Ю600000</t>
  </si>
  <si>
    <t>010Ю651790</t>
  </si>
  <si>
    <t>Сельское хозяйство и рыболовство</t>
  </si>
  <si>
    <t>0405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</si>
  <si>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2014-2022 годы"</t>
  </si>
  <si>
    <t>0600000000</t>
  </si>
  <si>
    <t>06U0000000</t>
  </si>
  <si>
    <t>Развитие отраслей агропромышленного комплекса Кировской области</t>
  </si>
  <si>
    <t>06U0600000</t>
  </si>
  <si>
    <t>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</si>
  <si>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06U0616022</t>
  </si>
  <si>
    <r>
      <t>80</t>
    </r>
    <r>
      <rPr>
        <sz val="10"/>
        <color rgb="FF000000"/>
        <rFont val="Times New Roman"/>
        <family val="1"/>
        <charset val="204"/>
      </rPr>
      <t>0</t>
    </r>
  </si>
  <si>
    <t>Осуществление дорожной деятельности в отношении автомобильных дорог общего пользования местного значения</t>
  </si>
  <si>
    <t>09Q289Д151</t>
  </si>
  <si>
    <t>Реализация мероприятий по обеспечению жильем молодых семей</t>
  </si>
  <si>
    <t>03Q53L4970</t>
  </si>
  <si>
    <t>03Q0000000</t>
  </si>
  <si>
    <t xml:space="preserve"> Финансовое управление администрации Кильмезского района Кировской области</t>
  </si>
  <si>
    <t>Единовременная социальная выплата лицам, удостоенным звания Почетный гражданин Кильмезского района</t>
  </si>
  <si>
    <t>0300004030</t>
  </si>
  <si>
    <t>Социальное обеспечение и иные выплаты населению</t>
  </si>
  <si>
    <t xml:space="preserve">                  Обеспечение пожарной безопасности</t>
  </si>
  <si>
    <t>0800004190</t>
  </si>
  <si>
    <t xml:space="preserve">                  Обеспечение и повышение энергетической эффективности</t>
  </si>
  <si>
    <t>0900004240</t>
  </si>
  <si>
    <t>01Q510301А</t>
  </si>
  <si>
    <t>Муниципальная программа Профилактика терроризма и экстремизма на территории Кильмезского муниципального района</t>
  </si>
  <si>
    <t>Реализация мер по противодействию терроризму и экстремизму</t>
  </si>
  <si>
    <t>Подготовка и обучение в сфере профилактики и противодействию терроризму и экстремизму</t>
  </si>
  <si>
    <t>1200004191</t>
  </si>
  <si>
    <t>1200004192</t>
  </si>
  <si>
    <t xml:space="preserve">Субсидии на строительство, реконструкцию, модернизацию материально-технической базы муниципальных образовательных организаций
</t>
  </si>
  <si>
    <t>01U0У15660</t>
  </si>
  <si>
    <t>Другие вопросы в области национальной безопасности и правоохранительной деятельности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</si>
  <si>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</si>
  <si>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</si>
  <si>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010Ю650500</t>
  </si>
  <si>
    <t>Иные межбюджетные трансферты на финансовую поддержку детско-юношеского и массового спорта</t>
  </si>
  <si>
    <t>01U0J17440</t>
  </si>
  <si>
    <t xml:space="preserve">        Содержание органов местного самоуправления муниципальных образований, осуществляющих отдельные государственные полномочия области по поддержке сельскохозяйственного производства</t>
  </si>
  <si>
    <t>11Q3816021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</si>
  <si>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</si>
  <si>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 xml:space="preserve">Софинансирование к субсидии на строительство, реконструкцию, модернизацию материально-технической базы муниципальных образовательных организаций
</t>
  </si>
  <si>
    <t>01U0УS5660</t>
  </si>
  <si>
    <t>01U0Y16094</t>
  </si>
  <si>
    <t>01U0YД0820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</si>
</sst>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#,##0.000"/>
    <numFmt numFmtId="167" formatCode="0.0"/>
  </numFmts>
  <fonts count="22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164" fontId="4" fillId="2" borderId="2">
      <alignment horizontal="right" vertical="top" shrinkToFit="1"/>
    </xf>
    <xf numFmtId="164" fontId="4" fillId="3" borderId="2">
      <alignment horizontal="right" vertical="top" shrinkToFit="1"/>
    </xf>
    <xf numFmtId="0" fontId="4" fillId="0" borderId="3">
      <alignment horizontal="right"/>
    </xf>
    <xf numFmtId="164" fontId="4" fillId="2" borderId="3">
      <alignment horizontal="right" vertical="top" shrinkToFit="1"/>
    </xf>
    <xf numFmtId="16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2" borderId="2">
      <alignment horizontal="right" vertical="top" shrinkToFit="1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4" fontId="4" fillId="3" borderId="2">
      <alignment horizontal="right" vertical="top" shrinkToFit="1"/>
    </xf>
    <xf numFmtId="0" fontId="15" fillId="0" borderId="1"/>
    <xf numFmtId="0" fontId="1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15" fillId="0" borderId="1"/>
    <xf numFmtId="0" fontId="5" fillId="0" borderId="1"/>
  </cellStyleXfs>
  <cellXfs count="116">
    <xf numFmtId="0" fontId="0" fillId="0" borderId="0" xfId="0"/>
    <xf numFmtId="0" fontId="7" fillId="5" borderId="0" xfId="0" applyFont="1" applyFill="1" applyProtection="1">
      <protection locked="0"/>
    </xf>
    <xf numFmtId="165" fontId="6" fillId="5" borderId="1" xfId="8" applyNumberFormat="1" applyFont="1" applyFill="1" applyBorder="1" applyProtection="1">
      <alignment horizontal="right" vertical="top" shrinkToFit="1"/>
    </xf>
    <xf numFmtId="1" fontId="8" fillId="5" borderId="5" xfId="7" applyNumberFormat="1" applyFont="1" applyFill="1" applyBorder="1" applyProtection="1">
      <alignment horizontal="center" vertical="top" shrinkToFit="1"/>
    </xf>
    <xf numFmtId="0" fontId="8" fillId="5" borderId="17" xfId="6" applyNumberFormat="1" applyFont="1" applyFill="1" applyBorder="1" applyProtection="1">
      <alignment vertical="top" wrapText="1"/>
    </xf>
    <xf numFmtId="165" fontId="6" fillId="5" borderId="1" xfId="11" applyNumberFormat="1" applyFont="1" applyFill="1" applyBorder="1" applyProtection="1">
      <alignment horizontal="right" vertical="top" shrinkToFit="1"/>
    </xf>
    <xf numFmtId="0" fontId="8" fillId="5" borderId="8" xfId="5" applyNumberFormat="1" applyFont="1" applyFill="1" applyBorder="1" applyProtection="1">
      <alignment horizontal="center" vertical="center" wrapText="1"/>
    </xf>
    <xf numFmtId="0" fontId="8" fillId="5" borderId="11" xfId="5" applyNumberFormat="1" applyFont="1" applyFill="1" applyBorder="1" applyProtection="1">
      <alignment horizontal="center" vertical="center" wrapText="1"/>
    </xf>
    <xf numFmtId="0" fontId="8" fillId="5" borderId="12" xfId="5" applyNumberFormat="1" applyFont="1" applyFill="1" applyBorder="1" applyProtection="1">
      <alignment horizontal="center" vertical="center" wrapText="1"/>
    </xf>
    <xf numFmtId="0" fontId="6" fillId="5" borderId="1" xfId="1" applyNumberFormat="1" applyFont="1" applyFill="1" applyAlignment="1" applyProtection="1">
      <alignment wrapText="1"/>
    </xf>
    <xf numFmtId="0" fontId="6" fillId="5" borderId="1" xfId="1" applyFont="1" applyFill="1" applyAlignment="1">
      <alignment wrapText="1"/>
    </xf>
    <xf numFmtId="0" fontId="6" fillId="5" borderId="1" xfId="2" applyNumberFormat="1" applyFont="1" applyFill="1" applyAlignment="1" applyProtection="1"/>
    <xf numFmtId="0" fontId="9" fillId="5" borderId="1" xfId="3" applyNumberFormat="1" applyFont="1" applyFill="1" applyAlignment="1" applyProtection="1">
      <alignment horizontal="center"/>
    </xf>
    <xf numFmtId="0" fontId="9" fillId="5" borderId="1" xfId="3" applyFont="1" applyFill="1" applyAlignment="1">
      <alignment horizontal="center"/>
    </xf>
    <xf numFmtId="0" fontId="12" fillId="5" borderId="1" xfId="0" applyFont="1" applyFill="1" applyBorder="1"/>
    <xf numFmtId="0" fontId="6" fillId="5" borderId="1" xfId="4" applyNumberFormat="1" applyFont="1" applyFill="1" applyAlignment="1" applyProtection="1">
      <alignment horizontal="right"/>
    </xf>
    <xf numFmtId="0" fontId="6" fillId="5" borderId="1" xfId="4" applyFont="1" applyFill="1" applyAlignment="1">
      <alignment horizontal="right"/>
    </xf>
    <xf numFmtId="0" fontId="14" fillId="5" borderId="0" xfId="0" applyFont="1" applyFill="1" applyProtection="1">
      <protection locked="0"/>
    </xf>
    <xf numFmtId="0" fontId="6" fillId="5" borderId="30" xfId="6" applyNumberFormat="1" applyFont="1" applyFill="1" applyBorder="1" applyProtection="1">
      <alignment vertical="top" wrapText="1"/>
    </xf>
    <xf numFmtId="1" fontId="6" fillId="5" borderId="25" xfId="7" applyNumberFormat="1" applyFont="1" applyFill="1" applyBorder="1" applyProtection="1">
      <alignment horizontal="center" vertical="top" shrinkToFit="1"/>
    </xf>
    <xf numFmtId="4" fontId="7" fillId="5" borderId="0" xfId="0" applyNumberFormat="1" applyFont="1" applyFill="1" applyProtection="1">
      <protection locked="0"/>
    </xf>
    <xf numFmtId="49" fontId="6" fillId="5" borderId="13" xfId="6" applyNumberFormat="1" applyFont="1" applyFill="1" applyBorder="1">
      <alignment vertical="top" wrapText="1"/>
    </xf>
    <xf numFmtId="49" fontId="6" fillId="5" borderId="17" xfId="6" applyNumberFormat="1" applyFont="1" applyFill="1" applyBorder="1">
      <alignment vertical="top" wrapText="1"/>
    </xf>
    <xf numFmtId="11" fontId="21" fillId="5" borderId="35" xfId="0" quotePrefix="1" applyNumberFormat="1" applyFont="1" applyFill="1" applyBorder="1" applyAlignment="1">
      <alignment vertical="top" wrapText="1"/>
    </xf>
    <xf numFmtId="0" fontId="6" fillId="5" borderId="1" xfId="2" applyNumberFormat="1" applyFont="1" applyFill="1" applyProtection="1"/>
    <xf numFmtId="1" fontId="6" fillId="5" borderId="7" xfId="7" applyNumberFormat="1" applyFont="1" applyFill="1" applyBorder="1" applyProtection="1">
      <alignment horizontal="center" vertical="top" shrinkToFit="1"/>
    </xf>
    <xf numFmtId="1" fontId="8" fillId="5" borderId="11" xfId="7" applyNumberFormat="1" applyFont="1" applyFill="1" applyBorder="1" applyProtection="1">
      <alignment horizontal="center" vertical="top" shrinkToFit="1"/>
    </xf>
    <xf numFmtId="0" fontId="6" fillId="5" borderId="4" xfId="6" applyFont="1" applyFill="1" applyBorder="1">
      <alignment vertical="top" wrapText="1"/>
    </xf>
    <xf numFmtId="1" fontId="8" fillId="5" borderId="7" xfId="7" applyNumberFormat="1" applyFont="1" applyFill="1" applyBorder="1" applyProtection="1">
      <alignment horizontal="center" vertical="top" shrinkToFit="1"/>
    </xf>
    <xf numFmtId="0" fontId="8" fillId="5" borderId="13" xfId="6" applyNumberFormat="1" applyFont="1" applyFill="1" applyBorder="1" applyProtection="1">
      <alignment vertical="top" wrapText="1"/>
    </xf>
    <xf numFmtId="0" fontId="6" fillId="5" borderId="4" xfId="6" applyNumberFormat="1" applyFont="1" applyFill="1" applyBorder="1" applyProtection="1">
      <alignment vertical="top" wrapText="1"/>
    </xf>
    <xf numFmtId="1" fontId="6" fillId="5" borderId="2" xfId="7" applyNumberFormat="1" applyFont="1" applyFill="1" applyBorder="1" applyProtection="1">
      <alignment horizontal="center" vertical="top" shrinkToFit="1"/>
    </xf>
    <xf numFmtId="0" fontId="8" fillId="5" borderId="4" xfId="6" applyNumberFormat="1" applyFont="1" applyFill="1" applyBorder="1" applyProtection="1">
      <alignment vertical="top" wrapText="1"/>
    </xf>
    <xf numFmtId="1" fontId="8" fillId="5" borderId="2" xfId="7" applyNumberFormat="1" applyFont="1" applyFill="1" applyBorder="1" applyProtection="1">
      <alignment horizontal="center" vertical="top" shrinkToFit="1"/>
    </xf>
    <xf numFmtId="0" fontId="6" fillId="5" borderId="21" xfId="6" applyNumberFormat="1" applyFont="1" applyFill="1" applyBorder="1" applyProtection="1">
      <alignment vertical="top" wrapText="1"/>
    </xf>
    <xf numFmtId="1" fontId="6" fillId="5" borderId="22" xfId="7" applyNumberFormat="1" applyFont="1" applyFill="1" applyBorder="1" applyProtection="1">
      <alignment horizontal="center" vertical="top" shrinkToFit="1"/>
    </xf>
    <xf numFmtId="0" fontId="10" fillId="5" borderId="8" xfId="6" applyNumberFormat="1" applyFont="1" applyFill="1" applyBorder="1" applyProtection="1">
      <alignment vertical="top" wrapText="1"/>
    </xf>
    <xf numFmtId="0" fontId="6" fillId="5" borderId="13" xfId="6" applyNumberFormat="1" applyFont="1" applyFill="1" applyBorder="1" applyProtection="1">
      <alignment vertical="top" wrapText="1"/>
    </xf>
    <xf numFmtId="1" fontId="6" fillId="5" borderId="9" xfId="7" applyNumberFormat="1" applyFont="1" applyFill="1" applyBorder="1" applyProtection="1">
      <alignment horizontal="center" vertical="top" shrinkToFit="1"/>
    </xf>
    <xf numFmtId="0" fontId="8" fillId="5" borderId="16" xfId="6" applyNumberFormat="1" applyFont="1" applyFill="1" applyBorder="1" applyProtection="1">
      <alignment vertical="top" wrapText="1"/>
    </xf>
    <xf numFmtId="49" fontId="6" fillId="5" borderId="2" xfId="7" applyNumberFormat="1" applyFont="1" applyFill="1" applyBorder="1" applyProtection="1">
      <alignment horizontal="center" vertical="top" shrinkToFit="1"/>
    </xf>
    <xf numFmtId="1" fontId="6" fillId="5" borderId="6" xfId="7" applyNumberFormat="1" applyFont="1" applyFill="1" applyBorder="1" applyProtection="1">
      <alignment horizontal="center" vertical="top" shrinkToFit="1"/>
    </xf>
    <xf numFmtId="0" fontId="6" fillId="5" borderId="16" xfId="6" applyNumberFormat="1" applyFont="1" applyFill="1" applyBorder="1" applyProtection="1">
      <alignment vertical="top" wrapText="1"/>
    </xf>
    <xf numFmtId="0" fontId="6" fillId="5" borderId="17" xfId="6" applyFont="1" applyFill="1" applyBorder="1">
      <alignment vertical="top" wrapText="1"/>
    </xf>
    <xf numFmtId="0" fontId="6" fillId="5" borderId="13" xfId="6" applyFont="1" applyFill="1" applyBorder="1">
      <alignment vertical="top" wrapText="1"/>
    </xf>
    <xf numFmtId="49" fontId="6" fillId="5" borderId="5" xfId="7" applyNumberFormat="1" applyFont="1" applyFill="1" applyBorder="1">
      <alignment horizontal="center" vertical="top" shrinkToFit="1"/>
    </xf>
    <xf numFmtId="0" fontId="18" fillId="5" borderId="8" xfId="6" applyNumberFormat="1" applyFont="1" applyFill="1" applyBorder="1" applyProtection="1">
      <alignment vertical="top" wrapText="1"/>
    </xf>
    <xf numFmtId="49" fontId="6" fillId="5" borderId="4" xfId="6" applyNumberFormat="1" applyFont="1" applyFill="1" applyBorder="1">
      <alignment vertical="top" wrapText="1"/>
    </xf>
    <xf numFmtId="1" fontId="6" fillId="5" borderId="5" xfId="7" applyFont="1" applyFill="1" applyBorder="1">
      <alignment horizontal="center" vertical="top" shrinkToFit="1"/>
    </xf>
    <xf numFmtId="0" fontId="8" fillId="5" borderId="4" xfId="6" applyFont="1" applyFill="1" applyBorder="1">
      <alignment vertical="top" wrapText="1"/>
    </xf>
    <xf numFmtId="49" fontId="8" fillId="5" borderId="2" xfId="7" applyNumberFormat="1" applyFont="1" applyFill="1" applyBorder="1" applyProtection="1">
      <alignment horizontal="center" vertical="top" shrinkToFit="1"/>
    </xf>
    <xf numFmtId="49" fontId="6" fillId="5" borderId="4" xfId="6" applyNumberFormat="1" applyFont="1" applyFill="1" applyBorder="1" applyProtection="1">
      <alignment vertical="top" wrapText="1"/>
    </xf>
    <xf numFmtId="0" fontId="8" fillId="5" borderId="24" xfId="6" applyFont="1" applyFill="1" applyBorder="1">
      <alignment vertical="top" wrapText="1"/>
    </xf>
    <xf numFmtId="0" fontId="8" fillId="5" borderId="13" xfId="6" applyFont="1" applyFill="1" applyBorder="1">
      <alignment vertical="top" wrapText="1"/>
    </xf>
    <xf numFmtId="1" fontId="6" fillId="5" borderId="22" xfId="7" applyFont="1" applyFill="1" applyBorder="1">
      <alignment horizontal="center" vertical="top" shrinkToFit="1"/>
    </xf>
    <xf numFmtId="49" fontId="6" fillId="5" borderId="6" xfId="7" applyNumberFormat="1" applyFont="1" applyFill="1" applyBorder="1">
      <alignment horizontal="center" vertical="top" shrinkToFit="1"/>
    </xf>
    <xf numFmtId="1" fontId="6" fillId="5" borderId="2" xfId="7" applyFont="1" applyFill="1" applyBorder="1">
      <alignment horizontal="center" vertical="top" shrinkToFit="1"/>
    </xf>
    <xf numFmtId="1" fontId="8" fillId="5" borderId="2" xfId="7" applyFont="1" applyFill="1" applyBorder="1">
      <alignment horizontal="center" vertical="top" shrinkToFit="1"/>
    </xf>
    <xf numFmtId="49" fontId="6" fillId="5" borderId="2" xfId="7" applyNumberFormat="1" applyFont="1" applyFill="1" applyBorder="1">
      <alignment horizontal="center" vertical="top" shrinkToFit="1"/>
    </xf>
    <xf numFmtId="0" fontId="6" fillId="5" borderId="4" xfId="6" applyFont="1" applyFill="1" applyBorder="1" applyAlignment="1">
      <alignment vertical="center" wrapText="1"/>
    </xf>
    <xf numFmtId="49" fontId="8" fillId="5" borderId="2" xfId="7" applyNumberFormat="1" applyFont="1" applyFill="1" applyBorder="1">
      <alignment horizontal="center" vertical="top" shrinkToFit="1"/>
    </xf>
    <xf numFmtId="11" fontId="21" fillId="5" borderId="35" xfId="31" quotePrefix="1" applyNumberFormat="1" applyFont="1" applyFill="1" applyBorder="1" applyAlignment="1">
      <alignment vertical="top" wrapText="1"/>
    </xf>
    <xf numFmtId="1" fontId="6" fillId="5" borderId="6" xfId="7" applyFont="1" applyFill="1" applyBorder="1">
      <alignment horizontal="center" vertical="top" shrinkToFit="1"/>
    </xf>
    <xf numFmtId="1" fontId="6" fillId="5" borderId="38" xfId="7" applyNumberFormat="1" applyFont="1" applyFill="1" applyBorder="1" applyProtection="1">
      <alignment horizontal="center" vertical="top" shrinkToFit="1"/>
    </xf>
    <xf numFmtId="0" fontId="16" fillId="5" borderId="33" xfId="29" applyFont="1" applyFill="1" applyBorder="1" applyAlignment="1">
      <alignment horizontal="left" vertical="top" wrapText="1"/>
    </xf>
    <xf numFmtId="11" fontId="16" fillId="5" borderId="34" xfId="0" applyNumberFormat="1" applyFont="1" applyFill="1" applyBorder="1" applyAlignment="1">
      <alignment vertical="top" wrapText="1"/>
    </xf>
    <xf numFmtId="11" fontId="14" fillId="5" borderId="17" xfId="0" quotePrefix="1" applyNumberFormat="1" applyFont="1" applyFill="1" applyBorder="1" applyAlignment="1">
      <alignment vertical="top" wrapText="1"/>
    </xf>
    <xf numFmtId="11" fontId="14" fillId="5" borderId="17" xfId="30" applyNumberFormat="1" applyFont="1" applyFill="1" applyBorder="1" applyAlignment="1">
      <alignment vertical="top" wrapText="1"/>
    </xf>
    <xf numFmtId="0" fontId="19" fillId="5" borderId="26" xfId="0" applyFont="1" applyFill="1" applyBorder="1" applyAlignment="1">
      <alignment vertical="top" wrapText="1"/>
    </xf>
    <xf numFmtId="49" fontId="19" fillId="5" borderId="27" xfId="0" applyNumberFormat="1" applyFont="1" applyFill="1" applyBorder="1" applyAlignment="1">
      <alignment horizontal="center" vertical="top" shrinkToFit="1"/>
    </xf>
    <xf numFmtId="49" fontId="19" fillId="5" borderId="17" xfId="0" applyNumberFormat="1" applyFont="1" applyFill="1" applyBorder="1" applyAlignment="1">
      <alignment wrapText="1"/>
    </xf>
    <xf numFmtId="49" fontId="19" fillId="5" borderId="28" xfId="0" applyNumberFormat="1" applyFont="1" applyFill="1" applyBorder="1" applyAlignment="1">
      <alignment horizontal="center" vertical="top" shrinkToFit="1"/>
    </xf>
    <xf numFmtId="49" fontId="19" fillId="5" borderId="29" xfId="0" applyNumberFormat="1" applyFont="1" applyFill="1" applyBorder="1" applyAlignment="1">
      <alignment horizontal="center" vertical="top" shrinkToFit="1"/>
    </xf>
    <xf numFmtId="11" fontId="17" fillId="5" borderId="34" xfId="0" applyNumberFormat="1" applyFont="1" applyFill="1" applyBorder="1" applyAlignment="1">
      <alignment vertical="top" wrapText="1"/>
    </xf>
    <xf numFmtId="11" fontId="17" fillId="5" borderId="17" xfId="0" applyNumberFormat="1" applyFont="1" applyFill="1" applyBorder="1" applyAlignment="1">
      <alignment vertical="top" wrapText="1"/>
    </xf>
    <xf numFmtId="49" fontId="20" fillId="5" borderId="5" xfId="0" applyNumberFormat="1" applyFont="1" applyFill="1" applyBorder="1" applyAlignment="1">
      <alignment horizontal="center" vertical="top" shrinkToFit="1"/>
    </xf>
    <xf numFmtId="11" fontId="17" fillId="5" borderId="17" xfId="0" quotePrefix="1" applyNumberFormat="1" applyFont="1" applyFill="1" applyBorder="1" applyAlignment="1">
      <alignment horizontal="left" vertical="top" wrapText="1"/>
    </xf>
    <xf numFmtId="0" fontId="6" fillId="5" borderId="19" xfId="10" applyNumberFormat="1" applyFont="1" applyFill="1" applyBorder="1" applyProtection="1">
      <alignment horizontal="right"/>
    </xf>
    <xf numFmtId="0" fontId="6" fillId="5" borderId="20" xfId="10" applyFont="1" applyFill="1" applyBorder="1">
      <alignment horizontal="right"/>
    </xf>
    <xf numFmtId="0" fontId="9" fillId="5" borderId="1" xfId="1" applyFont="1" applyFill="1" applyAlignment="1">
      <alignment horizontal="left" vertical="top" wrapText="1"/>
    </xf>
    <xf numFmtId="0" fontId="9" fillId="5" borderId="1" xfId="1" applyFont="1" applyFill="1" applyAlignment="1">
      <alignment horizontal="left" wrapText="1"/>
    </xf>
    <xf numFmtId="0" fontId="13" fillId="5" borderId="1" xfId="0" applyFont="1" applyFill="1" applyBorder="1" applyAlignment="1">
      <alignment horizontal="center"/>
    </xf>
    <xf numFmtId="49" fontId="13" fillId="5" borderId="1" xfId="0" applyNumberFormat="1" applyFont="1" applyFill="1" applyBorder="1" applyAlignment="1">
      <alignment horizontal="center" wrapText="1"/>
    </xf>
    <xf numFmtId="167" fontId="8" fillId="5" borderId="11" xfId="8" applyNumberFormat="1" applyFont="1" applyFill="1" applyBorder="1" applyProtection="1">
      <alignment horizontal="right" vertical="top" shrinkToFit="1"/>
    </xf>
    <xf numFmtId="167" fontId="8" fillId="5" borderId="12" xfId="8" applyNumberFormat="1" applyFont="1" applyFill="1" applyBorder="1" applyProtection="1">
      <alignment horizontal="right" vertical="top" shrinkToFit="1"/>
    </xf>
    <xf numFmtId="167" fontId="6" fillId="5" borderId="7" xfId="8" applyNumberFormat="1" applyFont="1" applyFill="1" applyBorder="1" applyProtection="1">
      <alignment horizontal="right" vertical="top" shrinkToFit="1"/>
    </xf>
    <xf numFmtId="167" fontId="6" fillId="5" borderId="14" xfId="8" applyNumberFormat="1" applyFont="1" applyFill="1" applyBorder="1" applyProtection="1">
      <alignment horizontal="right" vertical="top" shrinkToFit="1"/>
    </xf>
    <xf numFmtId="167" fontId="6" fillId="5" borderId="2" xfId="8" applyNumberFormat="1" applyFont="1" applyFill="1" applyBorder="1" applyProtection="1">
      <alignment horizontal="right" vertical="top" shrinkToFit="1"/>
    </xf>
    <xf numFmtId="167" fontId="6" fillId="5" borderId="15" xfId="8" applyNumberFormat="1" applyFont="1" applyFill="1" applyBorder="1" applyProtection="1">
      <alignment horizontal="right" vertical="top" shrinkToFit="1"/>
    </xf>
    <xf numFmtId="167" fontId="8" fillId="5" borderId="2" xfId="8" applyNumberFormat="1" applyFont="1" applyFill="1" applyBorder="1" applyProtection="1">
      <alignment horizontal="right" vertical="top" shrinkToFit="1"/>
    </xf>
    <xf numFmtId="167" fontId="8" fillId="5" borderId="15" xfId="8" applyNumberFormat="1" applyFont="1" applyFill="1" applyBorder="1" applyProtection="1">
      <alignment horizontal="right" vertical="top" shrinkToFit="1"/>
    </xf>
    <xf numFmtId="167" fontId="6" fillId="5" borderId="6" xfId="8" applyNumberFormat="1" applyFont="1" applyFill="1" applyBorder="1" applyProtection="1">
      <alignment horizontal="right" vertical="top" shrinkToFit="1"/>
    </xf>
    <xf numFmtId="167" fontId="6" fillId="5" borderId="18" xfId="8" applyNumberFormat="1" applyFont="1" applyFill="1" applyBorder="1" applyProtection="1">
      <alignment horizontal="right" vertical="top" shrinkToFit="1"/>
    </xf>
    <xf numFmtId="167" fontId="8" fillId="5" borderId="5" xfId="8" applyNumberFormat="1" applyFont="1" applyFill="1" applyBorder="1" applyProtection="1">
      <alignment horizontal="right" vertical="top" shrinkToFit="1"/>
    </xf>
    <xf numFmtId="167" fontId="8" fillId="5" borderId="32" xfId="8" applyNumberFormat="1" applyFont="1" applyFill="1" applyBorder="1" applyProtection="1">
      <alignment horizontal="right" vertical="top" shrinkToFit="1"/>
    </xf>
    <xf numFmtId="167" fontId="6" fillId="5" borderId="6" xfId="8" applyNumberFormat="1" applyFont="1" applyFill="1" applyBorder="1" applyAlignment="1" applyProtection="1">
      <alignment horizontal="right" vertical="top" shrinkToFit="1"/>
    </xf>
    <xf numFmtId="167" fontId="6" fillId="5" borderId="18" xfId="8" applyNumberFormat="1" applyFont="1" applyFill="1" applyBorder="1" applyAlignment="1" applyProtection="1">
      <alignment horizontal="right" vertical="top" shrinkToFit="1"/>
    </xf>
    <xf numFmtId="167" fontId="7" fillId="5" borderId="5" xfId="0" applyNumberFormat="1" applyFont="1" applyFill="1" applyBorder="1" applyAlignment="1" applyProtection="1">
      <alignment vertical="top"/>
      <protection locked="0"/>
    </xf>
    <xf numFmtId="167" fontId="7" fillId="5" borderId="32" xfId="0" applyNumberFormat="1" applyFont="1" applyFill="1" applyBorder="1" applyAlignment="1" applyProtection="1">
      <alignment vertical="top"/>
      <protection locked="0"/>
    </xf>
    <xf numFmtId="167" fontId="8" fillId="5" borderId="7" xfId="8" applyNumberFormat="1" applyFont="1" applyFill="1" applyBorder="1" applyProtection="1">
      <alignment horizontal="right" vertical="top" shrinkToFit="1"/>
    </xf>
    <xf numFmtId="167" fontId="8" fillId="5" borderId="14" xfId="8" applyNumberFormat="1" applyFont="1" applyFill="1" applyBorder="1" applyProtection="1">
      <alignment horizontal="right" vertical="top" shrinkToFit="1"/>
    </xf>
    <xf numFmtId="167" fontId="6" fillId="6" borderId="2" xfId="8" applyNumberFormat="1" applyFont="1" applyFill="1" applyBorder="1" applyProtection="1">
      <alignment horizontal="right" vertical="top" shrinkToFit="1"/>
    </xf>
    <xf numFmtId="167" fontId="6" fillId="6" borderId="15" xfId="8" applyNumberFormat="1" applyFont="1" applyFill="1" applyBorder="1" applyProtection="1">
      <alignment horizontal="right" vertical="top" shrinkToFit="1"/>
    </xf>
    <xf numFmtId="167" fontId="6" fillId="5" borderId="25" xfId="8" applyNumberFormat="1" applyFont="1" applyFill="1" applyBorder="1" applyProtection="1">
      <alignment horizontal="right" vertical="top" shrinkToFit="1"/>
    </xf>
    <xf numFmtId="167" fontId="6" fillId="5" borderId="31" xfId="8" applyNumberFormat="1" applyFont="1" applyFill="1" applyBorder="1" applyProtection="1">
      <alignment horizontal="right" vertical="top" shrinkToFit="1"/>
    </xf>
    <xf numFmtId="167" fontId="6" fillId="5" borderId="5" xfId="8" applyNumberFormat="1" applyFont="1" applyFill="1" applyBorder="1" applyProtection="1">
      <alignment horizontal="right" vertical="top" shrinkToFit="1"/>
    </xf>
    <xf numFmtId="167" fontId="6" fillId="5" borderId="39" xfId="8" applyNumberFormat="1" applyFont="1" applyFill="1" applyBorder="1" applyProtection="1">
      <alignment horizontal="right" vertical="top" shrinkToFit="1"/>
    </xf>
    <xf numFmtId="167" fontId="6" fillId="5" borderId="36" xfId="8" applyNumberFormat="1" applyFont="1" applyFill="1" applyBorder="1" applyProtection="1">
      <alignment horizontal="right" vertical="top" shrinkToFit="1"/>
    </xf>
    <xf numFmtId="167" fontId="6" fillId="5" borderId="37" xfId="8" applyNumberFormat="1" applyFont="1" applyFill="1" applyBorder="1" applyProtection="1">
      <alignment horizontal="right" vertical="top" shrinkToFit="1"/>
    </xf>
    <xf numFmtId="167" fontId="6" fillId="5" borderId="22" xfId="8" applyNumberFormat="1" applyFont="1" applyFill="1" applyBorder="1" applyProtection="1">
      <alignment horizontal="right" vertical="top" shrinkToFit="1"/>
    </xf>
    <xf numFmtId="167" fontId="6" fillId="5" borderId="23" xfId="8" applyNumberFormat="1" applyFont="1" applyFill="1" applyBorder="1" applyProtection="1">
      <alignment horizontal="right" vertical="top" shrinkToFit="1"/>
    </xf>
    <xf numFmtId="167" fontId="8" fillId="5" borderId="2" xfId="8" applyNumberFormat="1" applyFont="1" applyFill="1" applyBorder="1">
      <alignment horizontal="right" vertical="top" shrinkToFit="1"/>
    </xf>
    <xf numFmtId="167" fontId="8" fillId="5" borderId="15" xfId="8" applyNumberFormat="1" applyFont="1" applyFill="1" applyBorder="1">
      <alignment horizontal="right" vertical="top" shrinkToFit="1"/>
    </xf>
    <xf numFmtId="167" fontId="6" fillId="5" borderId="2" xfId="8" applyNumberFormat="1" applyFont="1" applyFill="1" applyBorder="1">
      <alignment horizontal="right" vertical="top" shrinkToFit="1"/>
    </xf>
    <xf numFmtId="167" fontId="6" fillId="5" borderId="15" xfId="8" applyNumberFormat="1" applyFont="1" applyFill="1" applyBorder="1">
      <alignment horizontal="right" vertical="top" shrinkToFit="1"/>
    </xf>
    <xf numFmtId="167" fontId="8" fillId="5" borderId="10" xfId="11" applyNumberFormat="1" applyFont="1" applyFill="1" applyBorder="1" applyProtection="1">
      <alignment horizontal="right" vertical="top" shrinkToFit="1"/>
    </xf>
  </cellXfs>
  <cellStyles count="37">
    <cellStyle name="br" xfId="16"/>
    <cellStyle name="br 2" xfId="34"/>
    <cellStyle name="col" xfId="15"/>
    <cellStyle name="col 2" xfId="33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tr 2" xfId="32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  <cellStyle name="Обычный 2" xfId="35"/>
    <cellStyle name="Обычный 3" xfId="29"/>
    <cellStyle name="Обычный 4" xfId="30"/>
    <cellStyle name="Обычный 4 2" xfId="36"/>
    <cellStyle name="Обычный 5" xfId="3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0"/>
  <sheetViews>
    <sheetView showGridLines="0" tabSelected="1" zoomScale="90" zoomScaleNormal="90" zoomScaleSheetLayoutView="100" workbookViewId="0">
      <pane ySplit="11" topLeftCell="A425" activePane="bottomLeft" state="frozen"/>
      <selection pane="bottomLeft" activeCell="H436" sqref="H436"/>
    </sheetView>
  </sheetViews>
  <sheetFormatPr defaultRowHeight="15" outlineLevelRow="7" x14ac:dyDescent="0.25"/>
  <cols>
    <col min="1" max="1" width="40" style="1" customWidth="1"/>
    <col min="2" max="2" width="5.7109375" style="1" customWidth="1"/>
    <col min="3" max="3" width="6.42578125" style="1" customWidth="1"/>
    <col min="4" max="4" width="11.85546875" style="1" customWidth="1"/>
    <col min="5" max="5" width="5.140625" style="1" customWidth="1"/>
    <col min="6" max="6" width="10.85546875" style="1" customWidth="1"/>
    <col min="7" max="7" width="10.42578125" style="1" customWidth="1"/>
    <col min="8" max="8" width="11.140625" style="1" customWidth="1"/>
    <col min="9" max="9" width="11" style="1" customWidth="1"/>
    <col min="10" max="16384" width="9.140625" style="1"/>
  </cols>
  <sheetData>
    <row r="1" spans="1:9" ht="15.75" x14ac:dyDescent="0.25">
      <c r="A1" s="9"/>
      <c r="B1" s="10"/>
      <c r="C1" s="10"/>
      <c r="D1" s="14" t="s">
        <v>324</v>
      </c>
      <c r="E1" s="10"/>
      <c r="F1" s="11"/>
      <c r="G1" s="11"/>
      <c r="H1" s="24"/>
    </row>
    <row r="2" spans="1:9" ht="15.75" x14ac:dyDescent="0.25">
      <c r="A2" s="9"/>
      <c r="B2" s="10"/>
      <c r="C2" s="10"/>
      <c r="D2" s="14" t="s">
        <v>325</v>
      </c>
      <c r="E2" s="10"/>
      <c r="F2" s="11"/>
      <c r="G2" s="11"/>
      <c r="H2" s="24"/>
    </row>
    <row r="3" spans="1:9" ht="15.75" x14ac:dyDescent="0.25">
      <c r="A3" s="9"/>
      <c r="B3" s="10"/>
      <c r="C3" s="10"/>
      <c r="D3" s="14" t="s">
        <v>326</v>
      </c>
      <c r="E3" s="10"/>
      <c r="F3" s="11"/>
      <c r="G3" s="11"/>
      <c r="H3" s="24"/>
    </row>
    <row r="4" spans="1:9" ht="15.75" x14ac:dyDescent="0.25">
      <c r="A4" s="9"/>
      <c r="B4" s="10"/>
      <c r="C4" s="10"/>
      <c r="D4" s="14" t="s">
        <v>339</v>
      </c>
      <c r="E4" s="10"/>
      <c r="F4" s="11"/>
      <c r="G4" s="11"/>
      <c r="H4" s="24"/>
    </row>
    <row r="5" spans="1:9" ht="16.5" customHeight="1" x14ac:dyDescent="0.25">
      <c r="A5" s="9"/>
      <c r="B5" s="10"/>
      <c r="C5" s="10"/>
      <c r="D5" s="79" t="s">
        <v>327</v>
      </c>
      <c r="E5" s="79"/>
      <c r="F5" s="79"/>
      <c r="G5" s="11"/>
      <c r="H5" s="24"/>
    </row>
    <row r="6" spans="1:9" ht="15" customHeight="1" x14ac:dyDescent="0.25">
      <c r="A6" s="9"/>
      <c r="B6" s="10"/>
      <c r="C6" s="10"/>
      <c r="D6" s="80" t="s">
        <v>340</v>
      </c>
      <c r="E6" s="80"/>
      <c r="F6" s="80"/>
      <c r="G6" s="11"/>
      <c r="H6" s="24"/>
    </row>
    <row r="7" spans="1:9" x14ac:dyDescent="0.25">
      <c r="A7" s="81" t="s">
        <v>328</v>
      </c>
      <c r="B7" s="81"/>
      <c r="C7" s="81"/>
      <c r="D7" s="81"/>
      <c r="E7" s="81"/>
      <c r="F7" s="81"/>
      <c r="G7" s="81"/>
      <c r="H7" s="24"/>
    </row>
    <row r="8" spans="1:9" ht="17.25" customHeight="1" x14ac:dyDescent="0.25">
      <c r="A8" s="82" t="s">
        <v>341</v>
      </c>
      <c r="B8" s="82"/>
      <c r="C8" s="82"/>
      <c r="D8" s="82"/>
      <c r="E8" s="82"/>
      <c r="F8" s="82"/>
      <c r="G8" s="82"/>
      <c r="H8" s="24"/>
    </row>
    <row r="9" spans="1:9" ht="15.75" customHeight="1" x14ac:dyDescent="0.25">
      <c r="A9" s="12"/>
      <c r="B9" s="13"/>
      <c r="C9" s="13"/>
      <c r="D9" s="13"/>
      <c r="E9" s="13"/>
      <c r="F9" s="13"/>
      <c r="G9" s="13"/>
      <c r="H9" s="24"/>
    </row>
    <row r="10" spans="1:9" ht="12" customHeight="1" thickBot="1" x14ac:dyDescent="0.3">
      <c r="A10" s="15"/>
      <c r="B10" s="16"/>
      <c r="C10" s="16"/>
      <c r="D10" s="16"/>
      <c r="E10" s="16"/>
      <c r="F10" s="16"/>
      <c r="G10" s="17" t="s">
        <v>329</v>
      </c>
      <c r="H10" s="24"/>
    </row>
    <row r="11" spans="1:9" ht="42.75" customHeight="1" thickBot="1" x14ac:dyDescent="0.3">
      <c r="A11" s="6" t="s">
        <v>0</v>
      </c>
      <c r="B11" s="7" t="s">
        <v>1</v>
      </c>
      <c r="C11" s="7" t="s">
        <v>2</v>
      </c>
      <c r="D11" s="7" t="s">
        <v>3</v>
      </c>
      <c r="E11" s="7" t="s">
        <v>318</v>
      </c>
      <c r="F11" s="7" t="s">
        <v>4</v>
      </c>
      <c r="G11" s="8" t="s">
        <v>342</v>
      </c>
      <c r="H11" s="24"/>
    </row>
    <row r="12" spans="1:9" ht="63.75" thickBot="1" x14ac:dyDescent="0.3">
      <c r="A12" s="46" t="s">
        <v>5</v>
      </c>
      <c r="B12" s="26" t="s">
        <v>6</v>
      </c>
      <c r="C12" s="26" t="s">
        <v>7</v>
      </c>
      <c r="D12" s="26" t="s">
        <v>8</v>
      </c>
      <c r="E12" s="26" t="s">
        <v>9</v>
      </c>
      <c r="F12" s="83">
        <f>F13+F25+F30+F119+F139</f>
        <v>260549.88999999998</v>
      </c>
      <c r="G12" s="84">
        <f>G13+G25+G30+G119+G139</f>
        <v>260864.38999999996</v>
      </c>
      <c r="H12" s="2"/>
      <c r="I12" s="2"/>
    </row>
    <row r="13" spans="1:9" outlineLevel="1" x14ac:dyDescent="0.25">
      <c r="A13" s="37" t="s">
        <v>10</v>
      </c>
      <c r="B13" s="25" t="s">
        <v>6</v>
      </c>
      <c r="C13" s="25" t="s">
        <v>11</v>
      </c>
      <c r="D13" s="25" t="s">
        <v>8</v>
      </c>
      <c r="E13" s="25" t="s">
        <v>9</v>
      </c>
      <c r="F13" s="85">
        <f>F14</f>
        <v>2404.4</v>
      </c>
      <c r="G13" s="86">
        <f>G14</f>
        <v>2404.4</v>
      </c>
      <c r="H13" s="24"/>
    </row>
    <row r="14" spans="1:9" ht="52.5" customHeight="1" outlineLevel="2" x14ac:dyDescent="0.25">
      <c r="A14" s="30" t="s">
        <v>12</v>
      </c>
      <c r="B14" s="31" t="s">
        <v>6</v>
      </c>
      <c r="C14" s="31" t="s">
        <v>13</v>
      </c>
      <c r="D14" s="31" t="s">
        <v>8</v>
      </c>
      <c r="E14" s="31" t="s">
        <v>9</v>
      </c>
      <c r="F14" s="87">
        <f>F15</f>
        <v>2404.4</v>
      </c>
      <c r="G14" s="88">
        <f>G15</f>
        <v>2404.4</v>
      </c>
      <c r="H14" s="24"/>
    </row>
    <row r="15" spans="1:9" ht="38.25" outlineLevel="4" x14ac:dyDescent="0.25">
      <c r="A15" s="30" t="s">
        <v>15</v>
      </c>
      <c r="B15" s="31" t="s">
        <v>6</v>
      </c>
      <c r="C15" s="31" t="s">
        <v>13</v>
      </c>
      <c r="D15" s="31" t="s">
        <v>16</v>
      </c>
      <c r="E15" s="31" t="s">
        <v>9</v>
      </c>
      <c r="F15" s="87">
        <f>F16+F20</f>
        <v>2404.4</v>
      </c>
      <c r="G15" s="88">
        <f>G16+G20</f>
        <v>2404.4</v>
      </c>
      <c r="H15" s="24"/>
    </row>
    <row r="16" spans="1:9" outlineLevel="5" x14ac:dyDescent="0.25">
      <c r="A16" s="52" t="s">
        <v>319</v>
      </c>
      <c r="B16" s="33" t="s">
        <v>6</v>
      </c>
      <c r="C16" s="33" t="s">
        <v>13</v>
      </c>
      <c r="D16" s="33" t="s">
        <v>18</v>
      </c>
      <c r="E16" s="33" t="s">
        <v>9</v>
      </c>
      <c r="F16" s="89">
        <f>F17</f>
        <v>611</v>
      </c>
      <c r="G16" s="90">
        <f>G17</f>
        <v>611</v>
      </c>
      <c r="H16" s="24"/>
    </row>
    <row r="17" spans="1:9" ht="25.5" outlineLevel="7" x14ac:dyDescent="0.25">
      <c r="A17" s="30" t="s">
        <v>19</v>
      </c>
      <c r="B17" s="31" t="s">
        <v>6</v>
      </c>
      <c r="C17" s="31" t="s">
        <v>13</v>
      </c>
      <c r="D17" s="31" t="s">
        <v>20</v>
      </c>
      <c r="E17" s="31" t="s">
        <v>9</v>
      </c>
      <c r="F17" s="87">
        <f>F18+F19</f>
        <v>611</v>
      </c>
      <c r="G17" s="88">
        <f>G18+G19</f>
        <v>611</v>
      </c>
      <c r="H17" s="24"/>
    </row>
    <row r="18" spans="1:9" ht="76.5" outlineLevel="7" x14ac:dyDescent="0.25">
      <c r="A18" s="30" t="s">
        <v>21</v>
      </c>
      <c r="B18" s="31" t="s">
        <v>6</v>
      </c>
      <c r="C18" s="31" t="s">
        <v>13</v>
      </c>
      <c r="D18" s="31" t="s">
        <v>20</v>
      </c>
      <c r="E18" s="31" t="s">
        <v>22</v>
      </c>
      <c r="F18" s="87">
        <v>490</v>
      </c>
      <c r="G18" s="88">
        <v>490</v>
      </c>
      <c r="H18" s="24"/>
    </row>
    <row r="19" spans="1:9" ht="38.25" outlineLevel="7" x14ac:dyDescent="0.25">
      <c r="A19" s="30" t="s">
        <v>23</v>
      </c>
      <c r="B19" s="31" t="s">
        <v>6</v>
      </c>
      <c r="C19" s="31" t="s">
        <v>13</v>
      </c>
      <c r="D19" s="31" t="s">
        <v>20</v>
      </c>
      <c r="E19" s="31" t="s">
        <v>24</v>
      </c>
      <c r="F19" s="87">
        <v>121</v>
      </c>
      <c r="G19" s="88">
        <v>121</v>
      </c>
      <c r="H19" s="24"/>
    </row>
    <row r="20" spans="1:9" outlineLevel="5" x14ac:dyDescent="0.25">
      <c r="A20" s="49" t="s">
        <v>322</v>
      </c>
      <c r="B20" s="33" t="s">
        <v>6</v>
      </c>
      <c r="C20" s="33" t="s">
        <v>13</v>
      </c>
      <c r="D20" s="33" t="s">
        <v>25</v>
      </c>
      <c r="E20" s="33" t="s">
        <v>9</v>
      </c>
      <c r="F20" s="89">
        <f>F21</f>
        <v>1793.4</v>
      </c>
      <c r="G20" s="90">
        <f>G21</f>
        <v>1793.4</v>
      </c>
      <c r="H20" s="24"/>
    </row>
    <row r="21" spans="1:9" ht="38.25" outlineLevel="7" x14ac:dyDescent="0.25">
      <c r="A21" s="30" t="s">
        <v>26</v>
      </c>
      <c r="B21" s="31" t="s">
        <v>6</v>
      </c>
      <c r="C21" s="31" t="s">
        <v>13</v>
      </c>
      <c r="D21" s="31" t="s">
        <v>27</v>
      </c>
      <c r="E21" s="31" t="s">
        <v>9</v>
      </c>
      <c r="F21" s="87">
        <f>F22+F23+F24</f>
        <v>1793.4</v>
      </c>
      <c r="G21" s="88">
        <f>G22+G23+G24</f>
        <v>1793.4</v>
      </c>
      <c r="H21" s="24"/>
    </row>
    <row r="22" spans="1:9" ht="76.5" outlineLevel="7" x14ac:dyDescent="0.25">
      <c r="A22" s="30" t="s">
        <v>21</v>
      </c>
      <c r="B22" s="31" t="s">
        <v>6</v>
      </c>
      <c r="C22" s="31" t="s">
        <v>13</v>
      </c>
      <c r="D22" s="31" t="s">
        <v>27</v>
      </c>
      <c r="E22" s="31" t="s">
        <v>22</v>
      </c>
      <c r="F22" s="87">
        <v>1676</v>
      </c>
      <c r="G22" s="88">
        <v>1676</v>
      </c>
      <c r="H22" s="24"/>
    </row>
    <row r="23" spans="1:9" ht="38.25" outlineLevel="7" x14ac:dyDescent="0.25">
      <c r="A23" s="30" t="s">
        <v>23</v>
      </c>
      <c r="B23" s="31" t="s">
        <v>6</v>
      </c>
      <c r="C23" s="31" t="s">
        <v>13</v>
      </c>
      <c r="D23" s="31" t="s">
        <v>27</v>
      </c>
      <c r="E23" s="31" t="s">
        <v>24</v>
      </c>
      <c r="F23" s="87">
        <v>116.4</v>
      </c>
      <c r="G23" s="88">
        <v>116.4</v>
      </c>
      <c r="H23" s="24"/>
    </row>
    <row r="24" spans="1:9" outlineLevel="7" x14ac:dyDescent="0.25">
      <c r="A24" s="30" t="s">
        <v>28</v>
      </c>
      <c r="B24" s="31" t="s">
        <v>6</v>
      </c>
      <c r="C24" s="31" t="s">
        <v>13</v>
      </c>
      <c r="D24" s="31" t="s">
        <v>27</v>
      </c>
      <c r="E24" s="31" t="s">
        <v>29</v>
      </c>
      <c r="F24" s="87">
        <v>1</v>
      </c>
      <c r="G24" s="88">
        <v>1</v>
      </c>
      <c r="H24" s="24"/>
    </row>
    <row r="25" spans="1:9" ht="38.25" outlineLevel="1" x14ac:dyDescent="0.25">
      <c r="A25" s="32" t="s">
        <v>30</v>
      </c>
      <c r="B25" s="33" t="s">
        <v>6</v>
      </c>
      <c r="C25" s="33" t="s">
        <v>31</v>
      </c>
      <c r="D25" s="33" t="s">
        <v>8</v>
      </c>
      <c r="E25" s="33" t="s">
        <v>9</v>
      </c>
      <c r="F25" s="89">
        <f t="shared" ref="F25:G28" si="0">F26</f>
        <v>25</v>
      </c>
      <c r="G25" s="90">
        <f t="shared" si="0"/>
        <v>25</v>
      </c>
      <c r="H25" s="24"/>
    </row>
    <row r="26" spans="1:9" ht="38.25" outlineLevel="2" x14ac:dyDescent="0.25">
      <c r="A26" s="30" t="s">
        <v>32</v>
      </c>
      <c r="B26" s="31" t="s">
        <v>6</v>
      </c>
      <c r="C26" s="31" t="s">
        <v>33</v>
      </c>
      <c r="D26" s="31" t="s">
        <v>8</v>
      </c>
      <c r="E26" s="31" t="s">
        <v>9</v>
      </c>
      <c r="F26" s="87">
        <f t="shared" si="0"/>
        <v>25</v>
      </c>
      <c r="G26" s="88">
        <f t="shared" si="0"/>
        <v>25</v>
      </c>
      <c r="H26" s="24"/>
    </row>
    <row r="27" spans="1:9" ht="51" outlineLevel="4" x14ac:dyDescent="0.25">
      <c r="A27" s="30" t="s">
        <v>34</v>
      </c>
      <c r="B27" s="31" t="s">
        <v>6</v>
      </c>
      <c r="C27" s="31" t="s">
        <v>33</v>
      </c>
      <c r="D27" s="31" t="s">
        <v>35</v>
      </c>
      <c r="E27" s="31" t="s">
        <v>9</v>
      </c>
      <c r="F27" s="87">
        <f t="shared" si="0"/>
        <v>25</v>
      </c>
      <c r="G27" s="88">
        <f t="shared" si="0"/>
        <v>25</v>
      </c>
      <c r="H27" s="24"/>
    </row>
    <row r="28" spans="1:9" ht="25.5" outlineLevel="7" x14ac:dyDescent="0.25">
      <c r="A28" s="30" t="s">
        <v>36</v>
      </c>
      <c r="B28" s="31" t="s">
        <v>6</v>
      </c>
      <c r="C28" s="31" t="s">
        <v>33</v>
      </c>
      <c r="D28" s="31" t="s">
        <v>37</v>
      </c>
      <c r="E28" s="31" t="s">
        <v>9</v>
      </c>
      <c r="F28" s="87">
        <f t="shared" si="0"/>
        <v>25</v>
      </c>
      <c r="G28" s="88">
        <f t="shared" si="0"/>
        <v>25</v>
      </c>
      <c r="H28" s="24"/>
    </row>
    <row r="29" spans="1:9" ht="38.25" outlineLevel="7" x14ac:dyDescent="0.25">
      <c r="A29" s="30" t="s">
        <v>23</v>
      </c>
      <c r="B29" s="31" t="s">
        <v>6</v>
      </c>
      <c r="C29" s="31" t="s">
        <v>33</v>
      </c>
      <c r="D29" s="31" t="s">
        <v>37</v>
      </c>
      <c r="E29" s="31" t="s">
        <v>24</v>
      </c>
      <c r="F29" s="87">
        <v>25</v>
      </c>
      <c r="G29" s="88">
        <v>25</v>
      </c>
      <c r="H29" s="24"/>
    </row>
    <row r="30" spans="1:9" outlineLevel="1" x14ac:dyDescent="0.25">
      <c r="A30" s="32" t="s">
        <v>38</v>
      </c>
      <c r="B30" s="33" t="s">
        <v>6</v>
      </c>
      <c r="C30" s="33" t="s">
        <v>39</v>
      </c>
      <c r="D30" s="33" t="s">
        <v>8</v>
      </c>
      <c r="E30" s="33" t="s">
        <v>9</v>
      </c>
      <c r="F30" s="89">
        <f>F31+F47+F73+F99+F106</f>
        <v>237813.09</v>
      </c>
      <c r="G30" s="90">
        <f>G31+G47+G73+G99+G106</f>
        <v>237630.58999999997</v>
      </c>
      <c r="H30" s="2"/>
      <c r="I30" s="2"/>
    </row>
    <row r="31" spans="1:9" outlineLevel="2" x14ac:dyDescent="0.25">
      <c r="A31" s="32" t="s">
        <v>40</v>
      </c>
      <c r="B31" s="33" t="s">
        <v>6</v>
      </c>
      <c r="C31" s="33" t="s">
        <v>41</v>
      </c>
      <c r="D31" s="33" t="s">
        <v>8</v>
      </c>
      <c r="E31" s="33" t="s">
        <v>9</v>
      </c>
      <c r="F31" s="89">
        <f>F32</f>
        <v>60870</v>
      </c>
      <c r="G31" s="90">
        <f>G32</f>
        <v>61042.299999999996</v>
      </c>
      <c r="H31" s="24"/>
    </row>
    <row r="32" spans="1:9" ht="38.25" outlineLevel="4" x14ac:dyDescent="0.25">
      <c r="A32" s="30" t="s">
        <v>15</v>
      </c>
      <c r="B32" s="31" t="s">
        <v>6</v>
      </c>
      <c r="C32" s="31" t="s">
        <v>41</v>
      </c>
      <c r="D32" s="31" t="s">
        <v>16</v>
      </c>
      <c r="E32" s="31" t="s">
        <v>9</v>
      </c>
      <c r="F32" s="87">
        <f>F33+F39</f>
        <v>60870</v>
      </c>
      <c r="G32" s="88">
        <f>G33+G39</f>
        <v>61042.299999999996</v>
      </c>
      <c r="H32" s="24"/>
    </row>
    <row r="33" spans="1:8" ht="38.25" outlineLevel="5" x14ac:dyDescent="0.25">
      <c r="A33" s="27" t="s">
        <v>323</v>
      </c>
      <c r="B33" s="31" t="s">
        <v>6</v>
      </c>
      <c r="C33" s="31" t="s">
        <v>41</v>
      </c>
      <c r="D33" s="31" t="s">
        <v>42</v>
      </c>
      <c r="E33" s="31" t="s">
        <v>9</v>
      </c>
      <c r="F33" s="87">
        <f>F34</f>
        <v>21209.1</v>
      </c>
      <c r="G33" s="88">
        <f>G34</f>
        <v>21520.1</v>
      </c>
      <c r="H33" s="24"/>
    </row>
    <row r="34" spans="1:8" ht="25.5" outlineLevel="7" x14ac:dyDescent="0.25">
      <c r="A34" s="30" t="s">
        <v>43</v>
      </c>
      <c r="B34" s="31" t="s">
        <v>6</v>
      </c>
      <c r="C34" s="31" t="s">
        <v>41</v>
      </c>
      <c r="D34" s="31" t="s">
        <v>44</v>
      </c>
      <c r="E34" s="31" t="s">
        <v>9</v>
      </c>
      <c r="F34" s="87">
        <f>F35+F36+F37+F38</f>
        <v>21209.1</v>
      </c>
      <c r="G34" s="88">
        <f>G35+G36+G37+G38</f>
        <v>21520.1</v>
      </c>
      <c r="H34" s="24"/>
    </row>
    <row r="35" spans="1:8" ht="76.5" outlineLevel="7" x14ac:dyDescent="0.25">
      <c r="A35" s="30" t="s">
        <v>21</v>
      </c>
      <c r="B35" s="31" t="s">
        <v>6</v>
      </c>
      <c r="C35" s="31" t="s">
        <v>41</v>
      </c>
      <c r="D35" s="31" t="s">
        <v>44</v>
      </c>
      <c r="E35" s="31" t="s">
        <v>22</v>
      </c>
      <c r="F35" s="87">
        <v>1569.8</v>
      </c>
      <c r="G35" s="88">
        <v>1708.5</v>
      </c>
      <c r="H35" s="24"/>
    </row>
    <row r="36" spans="1:8" ht="38.25" outlineLevel="7" x14ac:dyDescent="0.25">
      <c r="A36" s="30" t="s">
        <v>23</v>
      </c>
      <c r="B36" s="31" t="s">
        <v>6</v>
      </c>
      <c r="C36" s="31" t="s">
        <v>41</v>
      </c>
      <c r="D36" s="31" t="s">
        <v>44</v>
      </c>
      <c r="E36" s="31" t="s">
        <v>24</v>
      </c>
      <c r="F36" s="87">
        <v>6693.7</v>
      </c>
      <c r="G36" s="88">
        <v>6805.5</v>
      </c>
      <c r="H36" s="24"/>
    </row>
    <row r="37" spans="1:8" ht="38.25" outlineLevel="7" x14ac:dyDescent="0.25">
      <c r="A37" s="27" t="s">
        <v>75</v>
      </c>
      <c r="B37" s="56" t="s">
        <v>6</v>
      </c>
      <c r="C37" s="56" t="s">
        <v>41</v>
      </c>
      <c r="D37" s="56" t="s">
        <v>44</v>
      </c>
      <c r="E37" s="56">
        <v>600</v>
      </c>
      <c r="F37" s="87">
        <v>12928</v>
      </c>
      <c r="G37" s="88">
        <v>12988.5</v>
      </c>
      <c r="H37" s="24"/>
    </row>
    <row r="38" spans="1:8" outlineLevel="7" x14ac:dyDescent="0.25">
      <c r="A38" s="30" t="s">
        <v>28</v>
      </c>
      <c r="B38" s="31" t="s">
        <v>6</v>
      </c>
      <c r="C38" s="31" t="s">
        <v>41</v>
      </c>
      <c r="D38" s="31" t="s">
        <v>44</v>
      </c>
      <c r="E38" s="31" t="s">
        <v>29</v>
      </c>
      <c r="F38" s="87">
        <v>17.600000000000001</v>
      </c>
      <c r="G38" s="88">
        <v>17.600000000000001</v>
      </c>
      <c r="H38" s="24"/>
    </row>
    <row r="39" spans="1:8" outlineLevel="5" x14ac:dyDescent="0.25">
      <c r="A39" s="52" t="s">
        <v>319</v>
      </c>
      <c r="B39" s="33" t="s">
        <v>6</v>
      </c>
      <c r="C39" s="33" t="s">
        <v>41</v>
      </c>
      <c r="D39" s="33" t="s">
        <v>18</v>
      </c>
      <c r="E39" s="33" t="s">
        <v>9</v>
      </c>
      <c r="F39" s="89">
        <f>F40+F44</f>
        <v>39660.9</v>
      </c>
      <c r="G39" s="90">
        <f>G40+G44</f>
        <v>39522.199999999997</v>
      </c>
      <c r="H39" s="24"/>
    </row>
    <row r="40" spans="1:8" ht="51" outlineLevel="7" x14ac:dyDescent="0.25">
      <c r="A40" s="30" t="s">
        <v>45</v>
      </c>
      <c r="B40" s="31" t="s">
        <v>6</v>
      </c>
      <c r="C40" s="31" t="s">
        <v>41</v>
      </c>
      <c r="D40" s="31" t="s">
        <v>46</v>
      </c>
      <c r="E40" s="31" t="s">
        <v>9</v>
      </c>
      <c r="F40" s="87">
        <f>F41+F42+F43</f>
        <v>27200.5</v>
      </c>
      <c r="G40" s="87">
        <f>G41+G42+G43</f>
        <v>27200.5</v>
      </c>
      <c r="H40" s="24"/>
    </row>
    <row r="41" spans="1:8" ht="76.5" outlineLevel="7" x14ac:dyDescent="0.25">
      <c r="A41" s="30" t="s">
        <v>21</v>
      </c>
      <c r="B41" s="31" t="s">
        <v>6</v>
      </c>
      <c r="C41" s="31" t="s">
        <v>41</v>
      </c>
      <c r="D41" s="31" t="s">
        <v>46</v>
      </c>
      <c r="E41" s="31" t="s">
        <v>22</v>
      </c>
      <c r="F41" s="87">
        <f>24377.7+1444</f>
        <v>25821.7</v>
      </c>
      <c r="G41" s="88">
        <f>24377.7+1444</f>
        <v>25821.7</v>
      </c>
      <c r="H41" s="24"/>
    </row>
    <row r="42" spans="1:8" ht="38.25" outlineLevel="7" x14ac:dyDescent="0.25">
      <c r="A42" s="27" t="s">
        <v>75</v>
      </c>
      <c r="B42" s="62" t="s">
        <v>6</v>
      </c>
      <c r="C42" s="62" t="s">
        <v>41</v>
      </c>
      <c r="D42" s="62" t="s">
        <v>46</v>
      </c>
      <c r="E42" s="48">
        <v>600</v>
      </c>
      <c r="F42" s="87">
        <v>1083</v>
      </c>
      <c r="G42" s="88">
        <v>1083</v>
      </c>
      <c r="H42" s="24"/>
    </row>
    <row r="43" spans="1:8" ht="38.25" outlineLevel="7" x14ac:dyDescent="0.25">
      <c r="A43" s="30" t="s">
        <v>23</v>
      </c>
      <c r="B43" s="31" t="s">
        <v>6</v>
      </c>
      <c r="C43" s="31" t="s">
        <v>41</v>
      </c>
      <c r="D43" s="31" t="s">
        <v>46</v>
      </c>
      <c r="E43" s="31" t="s">
        <v>24</v>
      </c>
      <c r="F43" s="87">
        <v>295.8</v>
      </c>
      <c r="G43" s="88">
        <v>295.8</v>
      </c>
      <c r="H43" s="24"/>
    </row>
    <row r="44" spans="1:8" ht="25.5" outlineLevel="7" x14ac:dyDescent="0.25">
      <c r="A44" s="30" t="s">
        <v>47</v>
      </c>
      <c r="B44" s="31" t="s">
        <v>6</v>
      </c>
      <c r="C44" s="31" t="s">
        <v>41</v>
      </c>
      <c r="D44" s="31" t="s">
        <v>48</v>
      </c>
      <c r="E44" s="31" t="s">
        <v>9</v>
      </c>
      <c r="F44" s="87">
        <f>F45+F46</f>
        <v>12460.4</v>
      </c>
      <c r="G44" s="88">
        <f>G45+G46</f>
        <v>12321.7</v>
      </c>
      <c r="H44" s="24"/>
    </row>
    <row r="45" spans="1:8" ht="76.5" outlineLevel="7" x14ac:dyDescent="0.25">
      <c r="A45" s="30" t="s">
        <v>21</v>
      </c>
      <c r="B45" s="31" t="s">
        <v>6</v>
      </c>
      <c r="C45" s="31" t="s">
        <v>41</v>
      </c>
      <c r="D45" s="31" t="s">
        <v>48</v>
      </c>
      <c r="E45" s="31" t="s">
        <v>22</v>
      </c>
      <c r="F45" s="87">
        <v>12460.4</v>
      </c>
      <c r="G45" s="88">
        <v>12321.7</v>
      </c>
      <c r="H45" s="24"/>
    </row>
    <row r="46" spans="1:8" hidden="1" outlineLevel="7" x14ac:dyDescent="0.25">
      <c r="A46" s="30" t="s">
        <v>28</v>
      </c>
      <c r="B46" s="31" t="s">
        <v>6</v>
      </c>
      <c r="C46" s="31" t="s">
        <v>41</v>
      </c>
      <c r="D46" s="31" t="s">
        <v>48</v>
      </c>
      <c r="E46" s="31" t="s">
        <v>29</v>
      </c>
      <c r="F46" s="87"/>
      <c r="G46" s="88"/>
      <c r="H46" s="24"/>
    </row>
    <row r="47" spans="1:8" outlineLevel="2" collapsed="1" x14ac:dyDescent="0.25">
      <c r="A47" s="32" t="s">
        <v>51</v>
      </c>
      <c r="B47" s="33" t="s">
        <v>6</v>
      </c>
      <c r="C47" s="33" t="s">
        <v>52</v>
      </c>
      <c r="D47" s="33" t="s">
        <v>8</v>
      </c>
      <c r="E47" s="33" t="s">
        <v>9</v>
      </c>
      <c r="F47" s="89">
        <f>F48</f>
        <v>146166</v>
      </c>
      <c r="G47" s="90">
        <f>G48</f>
        <v>145630.5</v>
      </c>
      <c r="H47" s="24"/>
    </row>
    <row r="48" spans="1:8" ht="38.25" outlineLevel="4" x14ac:dyDescent="0.25">
      <c r="A48" s="30" t="s">
        <v>15</v>
      </c>
      <c r="B48" s="31" t="s">
        <v>6</v>
      </c>
      <c r="C48" s="31" t="s">
        <v>52</v>
      </c>
      <c r="D48" s="31" t="s">
        <v>16</v>
      </c>
      <c r="E48" s="31" t="s">
        <v>9</v>
      </c>
      <c r="F48" s="87">
        <f>F49+F58</f>
        <v>146166</v>
      </c>
      <c r="G48" s="88">
        <f>G49+G58</f>
        <v>145630.5</v>
      </c>
      <c r="H48" s="24"/>
    </row>
    <row r="49" spans="1:9" ht="38.25" outlineLevel="5" x14ac:dyDescent="0.25">
      <c r="A49" s="27" t="s">
        <v>323</v>
      </c>
      <c r="B49" s="31" t="s">
        <v>6</v>
      </c>
      <c r="C49" s="31" t="s">
        <v>52</v>
      </c>
      <c r="D49" s="31" t="s">
        <v>42</v>
      </c>
      <c r="E49" s="31" t="s">
        <v>9</v>
      </c>
      <c r="F49" s="87">
        <f>F50+F54</f>
        <v>34523.299999999996</v>
      </c>
      <c r="G49" s="88">
        <f>G50+G54</f>
        <v>34216.799999999996</v>
      </c>
      <c r="H49" s="2"/>
      <c r="I49" s="2"/>
    </row>
    <row r="50" spans="1:9" ht="13.5" customHeight="1" outlineLevel="7" x14ac:dyDescent="0.25">
      <c r="A50" s="30" t="s">
        <v>53</v>
      </c>
      <c r="B50" s="31" t="s">
        <v>6</v>
      </c>
      <c r="C50" s="31" t="s">
        <v>52</v>
      </c>
      <c r="D50" s="31" t="s">
        <v>54</v>
      </c>
      <c r="E50" s="31" t="s">
        <v>9</v>
      </c>
      <c r="F50" s="87">
        <f>F51+F52+F53</f>
        <v>33735.399999999994</v>
      </c>
      <c r="G50" s="88">
        <f>G51+G52+G53</f>
        <v>33414.6</v>
      </c>
      <c r="H50" s="24"/>
    </row>
    <row r="51" spans="1:9" ht="76.5" outlineLevel="7" x14ac:dyDescent="0.25">
      <c r="A51" s="30" t="s">
        <v>21</v>
      </c>
      <c r="B51" s="31" t="s">
        <v>6</v>
      </c>
      <c r="C51" s="31" t="s">
        <v>52</v>
      </c>
      <c r="D51" s="31" t="s">
        <v>54</v>
      </c>
      <c r="E51" s="31" t="s">
        <v>22</v>
      </c>
      <c r="F51" s="87">
        <v>10882.7</v>
      </c>
      <c r="G51" s="88">
        <v>11013.8</v>
      </c>
      <c r="H51" s="24"/>
    </row>
    <row r="52" spans="1:9" ht="38.25" outlineLevel="7" x14ac:dyDescent="0.25">
      <c r="A52" s="30" t="s">
        <v>23</v>
      </c>
      <c r="B52" s="31" t="s">
        <v>6</v>
      </c>
      <c r="C52" s="31" t="s">
        <v>52</v>
      </c>
      <c r="D52" s="31" t="s">
        <v>54</v>
      </c>
      <c r="E52" s="31" t="s">
        <v>24</v>
      </c>
      <c r="F52" s="87">
        <f>22614.2+0.3</f>
        <v>22614.5</v>
      </c>
      <c r="G52" s="88">
        <f>22175.4+9.4+0.4</f>
        <v>22185.200000000004</v>
      </c>
      <c r="H52" s="24"/>
    </row>
    <row r="53" spans="1:9" outlineLevel="7" x14ac:dyDescent="0.25">
      <c r="A53" s="30" t="s">
        <v>28</v>
      </c>
      <c r="B53" s="31" t="s">
        <v>6</v>
      </c>
      <c r="C53" s="31" t="s">
        <v>52</v>
      </c>
      <c r="D53" s="31" t="s">
        <v>54</v>
      </c>
      <c r="E53" s="31" t="s">
        <v>29</v>
      </c>
      <c r="F53" s="87">
        <v>238.2</v>
      </c>
      <c r="G53" s="88">
        <v>215.6</v>
      </c>
      <c r="H53" s="24"/>
    </row>
    <row r="54" spans="1:9" outlineLevel="7" x14ac:dyDescent="0.25">
      <c r="A54" s="27" t="s">
        <v>351</v>
      </c>
      <c r="B54" s="56" t="s">
        <v>6</v>
      </c>
      <c r="C54" s="56" t="s">
        <v>52</v>
      </c>
      <c r="D54" s="56" t="s">
        <v>352</v>
      </c>
      <c r="E54" s="56" t="s">
        <v>9</v>
      </c>
      <c r="F54" s="89">
        <f t="shared" ref="F54:G56" si="1">F55</f>
        <v>787.9</v>
      </c>
      <c r="G54" s="90">
        <f t="shared" si="1"/>
        <v>802.2</v>
      </c>
      <c r="H54" s="24"/>
    </row>
    <row r="55" spans="1:9" outlineLevel="7" x14ac:dyDescent="0.25">
      <c r="A55" s="27" t="s">
        <v>353</v>
      </c>
      <c r="B55" s="56" t="s">
        <v>6</v>
      </c>
      <c r="C55" s="56" t="s">
        <v>52</v>
      </c>
      <c r="D55" s="56" t="s">
        <v>354</v>
      </c>
      <c r="E55" s="58" t="s">
        <v>9</v>
      </c>
      <c r="F55" s="87">
        <f t="shared" si="1"/>
        <v>787.9</v>
      </c>
      <c r="G55" s="88">
        <f t="shared" si="1"/>
        <v>802.2</v>
      </c>
      <c r="H55" s="24"/>
    </row>
    <row r="56" spans="1:9" ht="63.75" customHeight="1" outlineLevel="7" x14ac:dyDescent="0.25">
      <c r="A56" s="49" t="s">
        <v>388</v>
      </c>
      <c r="B56" s="56" t="s">
        <v>6</v>
      </c>
      <c r="C56" s="56" t="s">
        <v>52</v>
      </c>
      <c r="D56" s="56" t="s">
        <v>355</v>
      </c>
      <c r="E56" s="56" t="s">
        <v>9</v>
      </c>
      <c r="F56" s="87">
        <f t="shared" si="1"/>
        <v>787.9</v>
      </c>
      <c r="G56" s="88">
        <f t="shared" si="1"/>
        <v>802.2</v>
      </c>
      <c r="H56" s="24"/>
    </row>
    <row r="57" spans="1:9" ht="76.5" outlineLevel="7" x14ac:dyDescent="0.25">
      <c r="A57" s="27" t="s">
        <v>21</v>
      </c>
      <c r="B57" s="56" t="s">
        <v>6</v>
      </c>
      <c r="C57" s="56" t="s">
        <v>52</v>
      </c>
      <c r="D57" s="56" t="s">
        <v>355</v>
      </c>
      <c r="E57" s="56" t="s">
        <v>22</v>
      </c>
      <c r="F57" s="91">
        <f>780+7.9</f>
        <v>787.9</v>
      </c>
      <c r="G57" s="92">
        <f>794.1+8.1</f>
        <v>802.2</v>
      </c>
      <c r="H57" s="24" t="s">
        <v>343</v>
      </c>
    </row>
    <row r="58" spans="1:9" outlineLevel="5" x14ac:dyDescent="0.25">
      <c r="A58" s="52" t="s">
        <v>319</v>
      </c>
      <c r="B58" s="3" t="s">
        <v>6</v>
      </c>
      <c r="C58" s="3" t="s">
        <v>52</v>
      </c>
      <c r="D58" s="3" t="s">
        <v>18</v>
      </c>
      <c r="E58" s="3" t="s">
        <v>9</v>
      </c>
      <c r="F58" s="93">
        <f>F59+F61+F64+F66+F68+F70</f>
        <v>111642.7</v>
      </c>
      <c r="G58" s="94">
        <f>G59+G61+G64+G66+G68+G70</f>
        <v>111413.7</v>
      </c>
      <c r="H58" s="2"/>
      <c r="I58" s="2"/>
    </row>
    <row r="59" spans="1:9" ht="114.75" outlineLevel="7" x14ac:dyDescent="0.25">
      <c r="A59" s="30" t="s">
        <v>55</v>
      </c>
      <c r="B59" s="25" t="s">
        <v>6</v>
      </c>
      <c r="C59" s="25" t="s">
        <v>52</v>
      </c>
      <c r="D59" s="25" t="s">
        <v>56</v>
      </c>
      <c r="E59" s="25" t="s">
        <v>9</v>
      </c>
      <c r="F59" s="85">
        <f>F60</f>
        <v>78.8</v>
      </c>
      <c r="G59" s="86">
        <f>G60</f>
        <v>78.8</v>
      </c>
      <c r="H59" s="24"/>
    </row>
    <row r="60" spans="1:9" ht="76.5" outlineLevel="7" x14ac:dyDescent="0.25">
      <c r="A60" s="30" t="s">
        <v>21</v>
      </c>
      <c r="B60" s="31" t="s">
        <v>6</v>
      </c>
      <c r="C60" s="31" t="s">
        <v>52</v>
      </c>
      <c r="D60" s="31" t="s">
        <v>56</v>
      </c>
      <c r="E60" s="31" t="s">
        <v>22</v>
      </c>
      <c r="F60" s="87">
        <v>78.8</v>
      </c>
      <c r="G60" s="88">
        <v>78.8</v>
      </c>
      <c r="H60" s="24"/>
    </row>
    <row r="61" spans="1:9" ht="89.25" outlineLevel="7" x14ac:dyDescent="0.25">
      <c r="A61" s="30" t="s">
        <v>57</v>
      </c>
      <c r="B61" s="31" t="s">
        <v>6</v>
      </c>
      <c r="C61" s="31" t="s">
        <v>52</v>
      </c>
      <c r="D61" s="31" t="s">
        <v>58</v>
      </c>
      <c r="E61" s="31" t="s">
        <v>9</v>
      </c>
      <c r="F61" s="87">
        <f>F62+F63</f>
        <v>85536</v>
      </c>
      <c r="G61" s="88">
        <f>G62+G63</f>
        <v>85536</v>
      </c>
      <c r="H61" s="24"/>
    </row>
    <row r="62" spans="1:9" ht="76.5" outlineLevel="7" x14ac:dyDescent="0.25">
      <c r="A62" s="30" t="s">
        <v>21</v>
      </c>
      <c r="B62" s="31" t="s">
        <v>6</v>
      </c>
      <c r="C62" s="31" t="s">
        <v>52</v>
      </c>
      <c r="D62" s="31" t="s">
        <v>58</v>
      </c>
      <c r="E62" s="31" t="s">
        <v>22</v>
      </c>
      <c r="F62" s="87">
        <f>78661+6020</f>
        <v>84681</v>
      </c>
      <c r="G62" s="88">
        <f>78661+6020</f>
        <v>84681</v>
      </c>
      <c r="H62" s="24"/>
    </row>
    <row r="63" spans="1:9" ht="38.25" outlineLevel="7" x14ac:dyDescent="0.25">
      <c r="A63" s="30" t="s">
        <v>23</v>
      </c>
      <c r="B63" s="31" t="s">
        <v>6</v>
      </c>
      <c r="C63" s="31" t="s">
        <v>52</v>
      </c>
      <c r="D63" s="31" t="s">
        <v>58</v>
      </c>
      <c r="E63" s="31" t="s">
        <v>24</v>
      </c>
      <c r="F63" s="87">
        <v>855</v>
      </c>
      <c r="G63" s="88">
        <v>855</v>
      </c>
      <c r="H63" s="24"/>
    </row>
    <row r="64" spans="1:9" ht="114.75" outlineLevel="7" x14ac:dyDescent="0.25">
      <c r="A64" s="30" t="s">
        <v>344</v>
      </c>
      <c r="B64" s="31" t="s">
        <v>6</v>
      </c>
      <c r="C64" s="31" t="s">
        <v>52</v>
      </c>
      <c r="D64" s="56" t="s">
        <v>345</v>
      </c>
      <c r="E64" s="31" t="s">
        <v>9</v>
      </c>
      <c r="F64" s="87">
        <f>F65</f>
        <v>12186.7</v>
      </c>
      <c r="G64" s="88">
        <f>G65</f>
        <v>12186.7</v>
      </c>
      <c r="H64" s="24"/>
    </row>
    <row r="65" spans="1:8" ht="76.5" outlineLevel="7" x14ac:dyDescent="0.25">
      <c r="A65" s="30" t="s">
        <v>21</v>
      </c>
      <c r="B65" s="31" t="s">
        <v>6</v>
      </c>
      <c r="C65" s="31" t="s">
        <v>52</v>
      </c>
      <c r="D65" s="56" t="s">
        <v>345</v>
      </c>
      <c r="E65" s="31" t="s">
        <v>22</v>
      </c>
      <c r="F65" s="87">
        <v>12186.7</v>
      </c>
      <c r="G65" s="88">
        <v>12186.7</v>
      </c>
      <c r="H65" s="24"/>
    </row>
    <row r="66" spans="1:8" ht="66" customHeight="1" outlineLevel="7" x14ac:dyDescent="0.25">
      <c r="A66" s="27" t="s">
        <v>389</v>
      </c>
      <c r="B66" s="56">
        <v>903</v>
      </c>
      <c r="C66" s="56" t="s">
        <v>52</v>
      </c>
      <c r="D66" s="56" t="s">
        <v>390</v>
      </c>
      <c r="E66" s="56" t="s">
        <v>9</v>
      </c>
      <c r="F66" s="87">
        <f>F67</f>
        <v>547</v>
      </c>
      <c r="G66" s="88">
        <f>G67</f>
        <v>547</v>
      </c>
      <c r="H66" s="24"/>
    </row>
    <row r="67" spans="1:8" ht="76.5" outlineLevel="7" x14ac:dyDescent="0.25">
      <c r="A67" s="27" t="s">
        <v>21</v>
      </c>
      <c r="B67" s="56" t="s">
        <v>6</v>
      </c>
      <c r="C67" s="56" t="s">
        <v>52</v>
      </c>
      <c r="D67" s="56" t="s">
        <v>390</v>
      </c>
      <c r="E67" s="56" t="s">
        <v>22</v>
      </c>
      <c r="F67" s="87">
        <v>547</v>
      </c>
      <c r="G67" s="88">
        <v>547</v>
      </c>
      <c r="H67" s="24"/>
    </row>
    <row r="68" spans="1:8" ht="51" outlineLevel="7" x14ac:dyDescent="0.25">
      <c r="A68" s="30" t="s">
        <v>59</v>
      </c>
      <c r="B68" s="31" t="s">
        <v>6</v>
      </c>
      <c r="C68" s="31" t="s">
        <v>52</v>
      </c>
      <c r="D68" s="31" t="s">
        <v>60</v>
      </c>
      <c r="E68" s="31" t="s">
        <v>9</v>
      </c>
      <c r="F68" s="87">
        <f>F69</f>
        <v>1519.2</v>
      </c>
      <c r="G68" s="88">
        <f>G69</f>
        <v>1421.3</v>
      </c>
      <c r="H68" s="24"/>
    </row>
    <row r="69" spans="1:8" ht="38.25" outlineLevel="7" x14ac:dyDescent="0.25">
      <c r="A69" s="30" t="s">
        <v>23</v>
      </c>
      <c r="B69" s="31" t="s">
        <v>6</v>
      </c>
      <c r="C69" s="31" t="s">
        <v>52</v>
      </c>
      <c r="D69" s="31" t="s">
        <v>60</v>
      </c>
      <c r="E69" s="31" t="s">
        <v>24</v>
      </c>
      <c r="F69" s="87">
        <f>1504+15.2</f>
        <v>1519.2</v>
      </c>
      <c r="G69" s="88">
        <f>1407+14.3</f>
        <v>1421.3</v>
      </c>
      <c r="H69" s="24" t="s">
        <v>343</v>
      </c>
    </row>
    <row r="70" spans="1:8" ht="25.5" outlineLevel="7" x14ac:dyDescent="0.25">
      <c r="A70" s="30" t="s">
        <v>61</v>
      </c>
      <c r="B70" s="31" t="s">
        <v>6</v>
      </c>
      <c r="C70" s="31" t="s">
        <v>52</v>
      </c>
      <c r="D70" s="31" t="s">
        <v>62</v>
      </c>
      <c r="E70" s="31" t="s">
        <v>9</v>
      </c>
      <c r="F70" s="87">
        <f>F71+F72</f>
        <v>11775</v>
      </c>
      <c r="G70" s="88">
        <f>G71+G72</f>
        <v>11643.9</v>
      </c>
      <c r="H70" s="24"/>
    </row>
    <row r="71" spans="1:8" ht="76.5" outlineLevel="7" x14ac:dyDescent="0.25">
      <c r="A71" s="30" t="s">
        <v>21</v>
      </c>
      <c r="B71" s="31" t="s">
        <v>6</v>
      </c>
      <c r="C71" s="31" t="s">
        <v>52</v>
      </c>
      <c r="D71" s="31" t="s">
        <v>62</v>
      </c>
      <c r="E71" s="31" t="s">
        <v>22</v>
      </c>
      <c r="F71" s="87">
        <v>11775</v>
      </c>
      <c r="G71" s="88">
        <v>11643.9</v>
      </c>
      <c r="H71" s="24"/>
    </row>
    <row r="72" spans="1:8" hidden="1" outlineLevel="7" x14ac:dyDescent="0.25">
      <c r="A72" s="30" t="s">
        <v>28</v>
      </c>
      <c r="B72" s="31" t="s">
        <v>6</v>
      </c>
      <c r="C72" s="31" t="s">
        <v>52</v>
      </c>
      <c r="D72" s="31" t="s">
        <v>62</v>
      </c>
      <c r="E72" s="31" t="s">
        <v>29</v>
      </c>
      <c r="F72" s="87"/>
      <c r="G72" s="88"/>
      <c r="H72" s="24"/>
    </row>
    <row r="73" spans="1:8" outlineLevel="2" collapsed="1" x14ac:dyDescent="0.25">
      <c r="A73" s="32" t="s">
        <v>63</v>
      </c>
      <c r="B73" s="33" t="s">
        <v>6</v>
      </c>
      <c r="C73" s="33" t="s">
        <v>64</v>
      </c>
      <c r="D73" s="33" t="s">
        <v>8</v>
      </c>
      <c r="E73" s="33" t="s">
        <v>9</v>
      </c>
      <c r="F73" s="89">
        <f>F74</f>
        <v>27628.100000000002</v>
      </c>
      <c r="G73" s="90">
        <f>G74</f>
        <v>27808.800000000003</v>
      </c>
      <c r="H73" s="24"/>
    </row>
    <row r="74" spans="1:8" ht="38.25" outlineLevel="4" x14ac:dyDescent="0.25">
      <c r="A74" s="30" t="s">
        <v>15</v>
      </c>
      <c r="B74" s="31" t="s">
        <v>6</v>
      </c>
      <c r="C74" s="31" t="s">
        <v>64</v>
      </c>
      <c r="D74" s="31" t="s">
        <v>16</v>
      </c>
      <c r="E74" s="31" t="s">
        <v>9</v>
      </c>
      <c r="F74" s="87">
        <f>F75+F87+F94</f>
        <v>27628.100000000002</v>
      </c>
      <c r="G74" s="88">
        <f>G75+G87+G94</f>
        <v>27808.800000000003</v>
      </c>
      <c r="H74" s="24"/>
    </row>
    <row r="75" spans="1:8" ht="38.25" outlineLevel="5" x14ac:dyDescent="0.25">
      <c r="A75" s="27" t="s">
        <v>323</v>
      </c>
      <c r="B75" s="31" t="s">
        <v>6</v>
      </c>
      <c r="C75" s="31" t="s">
        <v>64</v>
      </c>
      <c r="D75" s="31" t="s">
        <v>42</v>
      </c>
      <c r="E75" s="31" t="s">
        <v>9</v>
      </c>
      <c r="F75" s="87">
        <f>F76+F80+F84</f>
        <v>11057.600000000002</v>
      </c>
      <c r="G75" s="88">
        <f>G76+G80+G84</f>
        <v>11328.400000000001</v>
      </c>
      <c r="H75" s="24"/>
    </row>
    <row r="76" spans="1:8" ht="38.25" outlineLevel="7" x14ac:dyDescent="0.25">
      <c r="A76" s="30" t="s">
        <v>65</v>
      </c>
      <c r="B76" s="31" t="s">
        <v>6</v>
      </c>
      <c r="C76" s="31" t="s">
        <v>64</v>
      </c>
      <c r="D76" s="31" t="s">
        <v>66</v>
      </c>
      <c r="E76" s="31" t="s">
        <v>9</v>
      </c>
      <c r="F76" s="87">
        <f>F77+F78+F79</f>
        <v>4845.1000000000004</v>
      </c>
      <c r="G76" s="88">
        <f>G77+G78+G79</f>
        <v>4932.8999999999996</v>
      </c>
      <c r="H76" s="24"/>
    </row>
    <row r="77" spans="1:8" ht="38.25" outlineLevel="7" x14ac:dyDescent="0.25">
      <c r="A77" s="27" t="s">
        <v>75</v>
      </c>
      <c r="B77" s="56" t="s">
        <v>6</v>
      </c>
      <c r="C77" s="56" t="s">
        <v>64</v>
      </c>
      <c r="D77" s="56" t="s">
        <v>66</v>
      </c>
      <c r="E77" s="56">
        <v>600</v>
      </c>
      <c r="F77" s="87">
        <v>4845.1000000000004</v>
      </c>
      <c r="G77" s="88">
        <v>4932.8999999999996</v>
      </c>
      <c r="H77" s="24"/>
    </row>
    <row r="78" spans="1:8" ht="38.25" hidden="1" outlineLevel="7" x14ac:dyDescent="0.25">
      <c r="A78" s="30" t="s">
        <v>23</v>
      </c>
      <c r="B78" s="31" t="s">
        <v>6</v>
      </c>
      <c r="C78" s="31" t="s">
        <v>64</v>
      </c>
      <c r="D78" s="31" t="s">
        <v>66</v>
      </c>
      <c r="E78" s="31" t="s">
        <v>24</v>
      </c>
      <c r="F78" s="87"/>
      <c r="G78" s="88"/>
      <c r="H78" s="24"/>
    </row>
    <row r="79" spans="1:8" hidden="1" outlineLevel="7" x14ac:dyDescent="0.25">
      <c r="A79" s="30" t="s">
        <v>28</v>
      </c>
      <c r="B79" s="31" t="s">
        <v>6</v>
      </c>
      <c r="C79" s="31" t="s">
        <v>64</v>
      </c>
      <c r="D79" s="31" t="s">
        <v>66</v>
      </c>
      <c r="E79" s="31" t="s">
        <v>29</v>
      </c>
      <c r="F79" s="87"/>
      <c r="G79" s="88"/>
      <c r="H79" s="24"/>
    </row>
    <row r="80" spans="1:8" ht="25.5" outlineLevel="7" x14ac:dyDescent="0.25">
      <c r="A80" s="30" t="s">
        <v>67</v>
      </c>
      <c r="B80" s="31" t="s">
        <v>6</v>
      </c>
      <c r="C80" s="31" t="s">
        <v>64</v>
      </c>
      <c r="D80" s="31" t="s">
        <v>68</v>
      </c>
      <c r="E80" s="31" t="s">
        <v>9</v>
      </c>
      <c r="F80" s="87">
        <f>F81+F82+F83</f>
        <v>5395.3</v>
      </c>
      <c r="G80" s="88">
        <f>G81+G82+G83</f>
        <v>5578.3</v>
      </c>
      <c r="H80" s="24"/>
    </row>
    <row r="81" spans="1:8" ht="38.25" outlineLevel="7" x14ac:dyDescent="0.25">
      <c r="A81" s="27" t="s">
        <v>75</v>
      </c>
      <c r="B81" s="31" t="s">
        <v>6</v>
      </c>
      <c r="C81" s="31" t="s">
        <v>64</v>
      </c>
      <c r="D81" s="31" t="s">
        <v>68</v>
      </c>
      <c r="E81" s="56">
        <v>600</v>
      </c>
      <c r="F81" s="87">
        <v>5395.3</v>
      </c>
      <c r="G81" s="88">
        <v>5578.3</v>
      </c>
      <c r="H81" s="24"/>
    </row>
    <row r="82" spans="1:8" ht="38.25" hidden="1" outlineLevel="7" x14ac:dyDescent="0.25">
      <c r="A82" s="30" t="s">
        <v>23</v>
      </c>
      <c r="B82" s="31" t="s">
        <v>6</v>
      </c>
      <c r="C82" s="31" t="s">
        <v>64</v>
      </c>
      <c r="D82" s="31" t="s">
        <v>68</v>
      </c>
      <c r="E82" s="31" t="s">
        <v>24</v>
      </c>
      <c r="F82" s="87"/>
      <c r="G82" s="88"/>
      <c r="H82" s="24"/>
    </row>
    <row r="83" spans="1:8" hidden="1" outlineLevel="7" x14ac:dyDescent="0.25">
      <c r="A83" s="30" t="s">
        <v>28</v>
      </c>
      <c r="B83" s="31" t="s">
        <v>6</v>
      </c>
      <c r="C83" s="31" t="s">
        <v>64</v>
      </c>
      <c r="D83" s="31" t="s">
        <v>68</v>
      </c>
      <c r="E83" s="31" t="s">
        <v>29</v>
      </c>
      <c r="F83" s="87"/>
      <c r="G83" s="88"/>
      <c r="H83" s="24"/>
    </row>
    <row r="84" spans="1:8" ht="38.25" outlineLevel="7" x14ac:dyDescent="0.25">
      <c r="A84" s="30" t="s">
        <v>69</v>
      </c>
      <c r="B84" s="31" t="s">
        <v>6</v>
      </c>
      <c r="C84" s="31" t="s">
        <v>64</v>
      </c>
      <c r="D84" s="31" t="s">
        <v>70</v>
      </c>
      <c r="E84" s="31" t="s">
        <v>9</v>
      </c>
      <c r="F84" s="87">
        <f>F85+F86</f>
        <v>817.2</v>
      </c>
      <c r="G84" s="88">
        <f>G85+G86</f>
        <v>817.2</v>
      </c>
      <c r="H84" s="24"/>
    </row>
    <row r="85" spans="1:8" ht="38.25" outlineLevel="7" x14ac:dyDescent="0.25">
      <c r="A85" s="27" t="s">
        <v>75</v>
      </c>
      <c r="B85" s="31" t="s">
        <v>6</v>
      </c>
      <c r="C85" s="31" t="s">
        <v>64</v>
      </c>
      <c r="D85" s="31" t="s">
        <v>70</v>
      </c>
      <c r="E85" s="31">
        <v>600</v>
      </c>
      <c r="F85" s="87">
        <v>817.2</v>
      </c>
      <c r="G85" s="88">
        <v>817.2</v>
      </c>
      <c r="H85" s="24"/>
    </row>
    <row r="86" spans="1:8" hidden="1" outlineLevel="7" x14ac:dyDescent="0.25">
      <c r="A86" s="30"/>
      <c r="B86" s="31"/>
      <c r="C86" s="31"/>
      <c r="D86" s="31"/>
      <c r="E86" s="31"/>
      <c r="F86" s="87"/>
      <c r="G86" s="88"/>
      <c r="H86" s="24"/>
    </row>
    <row r="87" spans="1:8" outlineLevel="5" collapsed="1" x14ac:dyDescent="0.25">
      <c r="A87" s="53" t="s">
        <v>319</v>
      </c>
      <c r="B87" s="33" t="s">
        <v>6</v>
      </c>
      <c r="C87" s="33" t="s">
        <v>64</v>
      </c>
      <c r="D87" s="33" t="s">
        <v>18</v>
      </c>
      <c r="E87" s="33" t="s">
        <v>9</v>
      </c>
      <c r="F87" s="89">
        <f>F88+F90+F92</f>
        <v>14784.7</v>
      </c>
      <c r="G87" s="90">
        <f>G88+G90+G92</f>
        <v>14642.4</v>
      </c>
      <c r="H87" s="24"/>
    </row>
    <row r="88" spans="1:8" ht="25.5" outlineLevel="7" x14ac:dyDescent="0.25">
      <c r="A88" s="30" t="s">
        <v>61</v>
      </c>
      <c r="B88" s="31" t="s">
        <v>6</v>
      </c>
      <c r="C88" s="31" t="s">
        <v>64</v>
      </c>
      <c r="D88" s="31" t="s">
        <v>71</v>
      </c>
      <c r="E88" s="31" t="s">
        <v>9</v>
      </c>
      <c r="F88" s="87">
        <f>F89</f>
        <v>4311.8</v>
      </c>
      <c r="G88" s="88">
        <f>G89</f>
        <v>4269.3</v>
      </c>
      <c r="H88" s="24"/>
    </row>
    <row r="89" spans="1:8" ht="38.25" outlineLevel="7" x14ac:dyDescent="0.25">
      <c r="A89" s="27" t="s">
        <v>75</v>
      </c>
      <c r="B89" s="31" t="s">
        <v>6</v>
      </c>
      <c r="C89" s="31" t="s">
        <v>64</v>
      </c>
      <c r="D89" s="31" t="s">
        <v>71</v>
      </c>
      <c r="E89" s="31">
        <v>600</v>
      </c>
      <c r="F89" s="87">
        <f>3806+505.8</f>
        <v>4311.8</v>
      </c>
      <c r="G89" s="88">
        <f>3763.5+505.8</f>
        <v>4269.3</v>
      </c>
      <c r="H89" s="24"/>
    </row>
    <row r="90" spans="1:8" ht="25.5" outlineLevel="7" x14ac:dyDescent="0.25">
      <c r="A90" s="30" t="s">
        <v>61</v>
      </c>
      <c r="B90" s="31" t="s">
        <v>6</v>
      </c>
      <c r="C90" s="31" t="s">
        <v>64</v>
      </c>
      <c r="D90" s="31" t="s">
        <v>72</v>
      </c>
      <c r="E90" s="31" t="s">
        <v>9</v>
      </c>
      <c r="F90" s="87">
        <f>F91</f>
        <v>5747.3</v>
      </c>
      <c r="G90" s="88">
        <f>G91</f>
        <v>5691.7</v>
      </c>
      <c r="H90" s="24"/>
    </row>
    <row r="91" spans="1:8" ht="38.25" outlineLevel="7" x14ac:dyDescent="0.25">
      <c r="A91" s="27" t="s">
        <v>75</v>
      </c>
      <c r="B91" s="31" t="s">
        <v>6</v>
      </c>
      <c r="C91" s="31" t="s">
        <v>64</v>
      </c>
      <c r="D91" s="31" t="s">
        <v>72</v>
      </c>
      <c r="E91" s="31">
        <v>600</v>
      </c>
      <c r="F91" s="87">
        <f>4993.6+753.7</f>
        <v>5747.3</v>
      </c>
      <c r="G91" s="88">
        <f>4938+753.7</f>
        <v>5691.7</v>
      </c>
      <c r="H91" s="24"/>
    </row>
    <row r="92" spans="1:8" ht="25.5" outlineLevel="7" x14ac:dyDescent="0.25">
      <c r="A92" s="30" t="s">
        <v>61</v>
      </c>
      <c r="B92" s="31" t="s">
        <v>6</v>
      </c>
      <c r="C92" s="31" t="s">
        <v>64</v>
      </c>
      <c r="D92" s="31" t="s">
        <v>379</v>
      </c>
      <c r="E92" s="31" t="s">
        <v>9</v>
      </c>
      <c r="F92" s="87">
        <f>F93</f>
        <v>4725.6000000000004</v>
      </c>
      <c r="G92" s="88">
        <f>G93</f>
        <v>4681.3999999999996</v>
      </c>
      <c r="H92" s="24"/>
    </row>
    <row r="93" spans="1:8" ht="38.25" outlineLevel="7" x14ac:dyDescent="0.25">
      <c r="A93" s="30" t="s">
        <v>75</v>
      </c>
      <c r="B93" s="31" t="s">
        <v>6</v>
      </c>
      <c r="C93" s="31" t="s">
        <v>64</v>
      </c>
      <c r="D93" s="31" t="s">
        <v>379</v>
      </c>
      <c r="E93" s="31">
        <v>600</v>
      </c>
      <c r="F93" s="87">
        <f>3971.9+753.7</f>
        <v>4725.6000000000004</v>
      </c>
      <c r="G93" s="88">
        <f>3927.7+753.7</f>
        <v>4681.3999999999996</v>
      </c>
      <c r="H93" s="24"/>
    </row>
    <row r="94" spans="1:8" outlineLevel="5" x14ac:dyDescent="0.25">
      <c r="A94" s="49" t="s">
        <v>322</v>
      </c>
      <c r="B94" s="33" t="s">
        <v>6</v>
      </c>
      <c r="C94" s="33" t="s">
        <v>64</v>
      </c>
      <c r="D94" s="33" t="s">
        <v>25</v>
      </c>
      <c r="E94" s="33" t="s">
        <v>9</v>
      </c>
      <c r="F94" s="89">
        <f>F95+F97</f>
        <v>1785.8</v>
      </c>
      <c r="G94" s="90">
        <f>G95+G97</f>
        <v>1838</v>
      </c>
      <c r="H94" s="24"/>
    </row>
    <row r="95" spans="1:8" ht="51" outlineLevel="7" x14ac:dyDescent="0.25">
      <c r="A95" s="30" t="s">
        <v>73</v>
      </c>
      <c r="B95" s="31" t="s">
        <v>6</v>
      </c>
      <c r="C95" s="31" t="s">
        <v>64</v>
      </c>
      <c r="D95" s="31" t="s">
        <v>74</v>
      </c>
      <c r="E95" s="31" t="s">
        <v>9</v>
      </c>
      <c r="F95" s="87">
        <f>F96</f>
        <v>1785.8</v>
      </c>
      <c r="G95" s="88">
        <f>G96</f>
        <v>1838</v>
      </c>
      <c r="H95" s="24"/>
    </row>
    <row r="96" spans="1:8" ht="38.25" outlineLevel="7" x14ac:dyDescent="0.25">
      <c r="A96" s="30" t="s">
        <v>75</v>
      </c>
      <c r="B96" s="31" t="s">
        <v>6</v>
      </c>
      <c r="C96" s="31" t="s">
        <v>64</v>
      </c>
      <c r="D96" s="31" t="s">
        <v>74</v>
      </c>
      <c r="E96" s="31" t="s">
        <v>76</v>
      </c>
      <c r="F96" s="87">
        <v>1785.8</v>
      </c>
      <c r="G96" s="88">
        <v>1838</v>
      </c>
      <c r="H96" s="24"/>
    </row>
    <row r="97" spans="1:8" hidden="1" outlineLevel="7" x14ac:dyDescent="0.25">
      <c r="A97" s="27"/>
      <c r="B97" s="56"/>
      <c r="C97" s="56"/>
      <c r="D97" s="56"/>
      <c r="E97" s="56"/>
      <c r="F97" s="95"/>
      <c r="G97" s="96"/>
      <c r="H97" s="24"/>
    </row>
    <row r="98" spans="1:8" hidden="1" outlineLevel="7" x14ac:dyDescent="0.25">
      <c r="A98" s="27"/>
      <c r="B98" s="56"/>
      <c r="C98" s="56"/>
      <c r="D98" s="56"/>
      <c r="E98" s="56"/>
      <c r="F98" s="97"/>
      <c r="G98" s="98"/>
      <c r="H98" s="24"/>
    </row>
    <row r="99" spans="1:8" outlineLevel="2" collapsed="1" x14ac:dyDescent="0.25">
      <c r="A99" s="32" t="s">
        <v>77</v>
      </c>
      <c r="B99" s="33" t="s">
        <v>6</v>
      </c>
      <c r="C99" s="33" t="s">
        <v>78</v>
      </c>
      <c r="D99" s="33" t="s">
        <v>8</v>
      </c>
      <c r="E99" s="33" t="s">
        <v>9</v>
      </c>
      <c r="F99" s="99">
        <f>F100</f>
        <v>84.399999999999991</v>
      </c>
      <c r="G99" s="100">
        <f>G100</f>
        <v>84.399999999999991</v>
      </c>
      <c r="H99" s="24"/>
    </row>
    <row r="100" spans="1:8" ht="38.25" outlineLevel="4" x14ac:dyDescent="0.25">
      <c r="A100" s="30" t="s">
        <v>15</v>
      </c>
      <c r="B100" s="31" t="s">
        <v>6</v>
      </c>
      <c r="C100" s="31" t="s">
        <v>78</v>
      </c>
      <c r="D100" s="31" t="s">
        <v>16</v>
      </c>
      <c r="E100" s="31" t="s">
        <v>9</v>
      </c>
      <c r="F100" s="87">
        <f>F101</f>
        <v>84.399999999999991</v>
      </c>
      <c r="G100" s="88">
        <f>G101</f>
        <v>84.399999999999991</v>
      </c>
      <c r="H100" s="24"/>
    </row>
    <row r="101" spans="1:8" outlineLevel="5" x14ac:dyDescent="0.25">
      <c r="A101" s="27" t="s">
        <v>322</v>
      </c>
      <c r="B101" s="31" t="s">
        <v>6</v>
      </c>
      <c r="C101" s="31" t="s">
        <v>78</v>
      </c>
      <c r="D101" s="31" t="s">
        <v>25</v>
      </c>
      <c r="E101" s="31" t="s">
        <v>9</v>
      </c>
      <c r="F101" s="87">
        <f>F102+F104</f>
        <v>84.399999999999991</v>
      </c>
      <c r="G101" s="88">
        <f>G102+G104</f>
        <v>84.399999999999991</v>
      </c>
      <c r="H101" s="24"/>
    </row>
    <row r="102" spans="1:8" ht="25.5" outlineLevel="7" x14ac:dyDescent="0.25">
      <c r="A102" s="30" t="s">
        <v>79</v>
      </c>
      <c r="B102" s="31" t="s">
        <v>6</v>
      </c>
      <c r="C102" s="31" t="s">
        <v>78</v>
      </c>
      <c r="D102" s="31" t="s">
        <v>80</v>
      </c>
      <c r="E102" s="31" t="s">
        <v>9</v>
      </c>
      <c r="F102" s="87">
        <f>F103</f>
        <v>67.599999999999994</v>
      </c>
      <c r="G102" s="88">
        <f>G103</f>
        <v>67.599999999999994</v>
      </c>
      <c r="H102" s="24"/>
    </row>
    <row r="103" spans="1:8" ht="76.5" outlineLevel="7" x14ac:dyDescent="0.25">
      <c r="A103" s="30" t="s">
        <v>21</v>
      </c>
      <c r="B103" s="31" t="s">
        <v>6</v>
      </c>
      <c r="C103" s="31" t="s">
        <v>78</v>
      </c>
      <c r="D103" s="31" t="s">
        <v>80</v>
      </c>
      <c r="E103" s="31" t="s">
        <v>22</v>
      </c>
      <c r="F103" s="87">
        <v>67.599999999999994</v>
      </c>
      <c r="G103" s="88">
        <v>67.599999999999994</v>
      </c>
      <c r="H103" s="24"/>
    </row>
    <row r="104" spans="1:8" ht="25.5" outlineLevel="7" x14ac:dyDescent="0.25">
      <c r="A104" s="30" t="s">
        <v>81</v>
      </c>
      <c r="B104" s="31" t="s">
        <v>6</v>
      </c>
      <c r="C104" s="31" t="s">
        <v>78</v>
      </c>
      <c r="D104" s="31" t="s">
        <v>82</v>
      </c>
      <c r="E104" s="31" t="s">
        <v>9</v>
      </c>
      <c r="F104" s="87">
        <f>F105</f>
        <v>16.8</v>
      </c>
      <c r="G104" s="88">
        <f>G105</f>
        <v>16.8</v>
      </c>
      <c r="H104" s="24"/>
    </row>
    <row r="105" spans="1:8" ht="38.25" outlineLevel="7" x14ac:dyDescent="0.25">
      <c r="A105" s="30" t="s">
        <v>23</v>
      </c>
      <c r="B105" s="31" t="s">
        <v>6</v>
      </c>
      <c r="C105" s="31" t="s">
        <v>78</v>
      </c>
      <c r="D105" s="31" t="s">
        <v>82</v>
      </c>
      <c r="E105" s="31" t="s">
        <v>24</v>
      </c>
      <c r="F105" s="87">
        <v>16.8</v>
      </c>
      <c r="G105" s="88">
        <v>16.8</v>
      </c>
      <c r="H105" s="24"/>
    </row>
    <row r="106" spans="1:8" outlineLevel="2" x14ac:dyDescent="0.25">
      <c r="A106" s="32" t="s">
        <v>83</v>
      </c>
      <c r="B106" s="33" t="s">
        <v>6</v>
      </c>
      <c r="C106" s="33" t="s">
        <v>84</v>
      </c>
      <c r="D106" s="33" t="s">
        <v>8</v>
      </c>
      <c r="E106" s="33" t="s">
        <v>9</v>
      </c>
      <c r="F106" s="89">
        <f>F107</f>
        <v>3064.59</v>
      </c>
      <c r="G106" s="90">
        <f>G107</f>
        <v>3064.59</v>
      </c>
      <c r="H106" s="24"/>
    </row>
    <row r="107" spans="1:8" ht="38.25" outlineLevel="4" x14ac:dyDescent="0.25">
      <c r="A107" s="30" t="s">
        <v>15</v>
      </c>
      <c r="B107" s="31" t="s">
        <v>6</v>
      </c>
      <c r="C107" s="31" t="s">
        <v>84</v>
      </c>
      <c r="D107" s="31" t="s">
        <v>16</v>
      </c>
      <c r="E107" s="31" t="s">
        <v>9</v>
      </c>
      <c r="F107" s="87">
        <f>F108+F113</f>
        <v>3064.59</v>
      </c>
      <c r="G107" s="88">
        <f>G108+G113</f>
        <v>3064.59</v>
      </c>
      <c r="H107" s="24"/>
    </row>
    <row r="108" spans="1:8" outlineLevel="5" x14ac:dyDescent="0.25">
      <c r="A108" s="44" t="s">
        <v>319</v>
      </c>
      <c r="B108" s="31" t="s">
        <v>6</v>
      </c>
      <c r="C108" s="31" t="s">
        <v>84</v>
      </c>
      <c r="D108" s="31" t="s">
        <v>18</v>
      </c>
      <c r="E108" s="31" t="s">
        <v>9</v>
      </c>
      <c r="F108" s="87">
        <f>F109+F111</f>
        <v>631.18999999999994</v>
      </c>
      <c r="G108" s="88">
        <f>G109+G111</f>
        <v>631.18999999999994</v>
      </c>
      <c r="H108" s="24"/>
    </row>
    <row r="109" spans="1:8" ht="63.75" outlineLevel="7" x14ac:dyDescent="0.25">
      <c r="A109" s="30" t="s">
        <v>85</v>
      </c>
      <c r="B109" s="31" t="s">
        <v>6</v>
      </c>
      <c r="C109" s="31" t="s">
        <v>84</v>
      </c>
      <c r="D109" s="31" t="s">
        <v>86</v>
      </c>
      <c r="E109" s="31" t="s">
        <v>9</v>
      </c>
      <c r="F109" s="101">
        <f>F110</f>
        <v>552.39</v>
      </c>
      <c r="G109" s="102">
        <f>G110</f>
        <v>552.39</v>
      </c>
      <c r="H109" s="24"/>
    </row>
    <row r="110" spans="1:8" ht="38.25" outlineLevel="7" x14ac:dyDescent="0.25">
      <c r="A110" s="30" t="s">
        <v>23</v>
      </c>
      <c r="B110" s="31" t="s">
        <v>6</v>
      </c>
      <c r="C110" s="31" t="s">
        <v>84</v>
      </c>
      <c r="D110" s="31" t="s">
        <v>86</v>
      </c>
      <c r="E110" s="31" t="s">
        <v>24</v>
      </c>
      <c r="F110" s="87">
        <f>377.54+174.85</f>
        <v>552.39</v>
      </c>
      <c r="G110" s="88">
        <f>377.54+174.85</f>
        <v>552.39</v>
      </c>
      <c r="H110" s="24"/>
    </row>
    <row r="111" spans="1:8" ht="38.25" outlineLevel="7" x14ac:dyDescent="0.25">
      <c r="A111" s="30" t="s">
        <v>87</v>
      </c>
      <c r="B111" s="31" t="s">
        <v>6</v>
      </c>
      <c r="C111" s="31" t="s">
        <v>84</v>
      </c>
      <c r="D111" s="31" t="s">
        <v>88</v>
      </c>
      <c r="E111" s="31" t="s">
        <v>9</v>
      </c>
      <c r="F111" s="87">
        <f>F112</f>
        <v>78.8</v>
      </c>
      <c r="G111" s="88">
        <f>G112</f>
        <v>78.8</v>
      </c>
      <c r="H111" s="24"/>
    </row>
    <row r="112" spans="1:8" ht="38.25" outlineLevel="7" x14ac:dyDescent="0.25">
      <c r="A112" s="30" t="s">
        <v>23</v>
      </c>
      <c r="B112" s="31" t="s">
        <v>6</v>
      </c>
      <c r="C112" s="31" t="s">
        <v>84</v>
      </c>
      <c r="D112" s="31" t="s">
        <v>88</v>
      </c>
      <c r="E112" s="31" t="s">
        <v>24</v>
      </c>
      <c r="F112" s="87">
        <v>78.8</v>
      </c>
      <c r="G112" s="88">
        <v>78.8</v>
      </c>
      <c r="H112" s="24"/>
    </row>
    <row r="113" spans="1:8" outlineLevel="5" x14ac:dyDescent="0.25">
      <c r="A113" s="49" t="s">
        <v>322</v>
      </c>
      <c r="B113" s="33" t="s">
        <v>6</v>
      </c>
      <c r="C113" s="33" t="s">
        <v>84</v>
      </c>
      <c r="D113" s="33" t="s">
        <v>25</v>
      </c>
      <c r="E113" s="33" t="s">
        <v>9</v>
      </c>
      <c r="F113" s="89">
        <f>F114+F117</f>
        <v>2433.4</v>
      </c>
      <c r="G113" s="90">
        <f>G114+G117</f>
        <v>2433.4</v>
      </c>
      <c r="H113" s="24"/>
    </row>
    <row r="114" spans="1:8" ht="51" outlineLevel="7" x14ac:dyDescent="0.25">
      <c r="A114" s="30" t="s">
        <v>89</v>
      </c>
      <c r="B114" s="31" t="s">
        <v>6</v>
      </c>
      <c r="C114" s="31" t="s">
        <v>84</v>
      </c>
      <c r="D114" s="31" t="s">
        <v>90</v>
      </c>
      <c r="E114" s="31" t="s">
        <v>9</v>
      </c>
      <c r="F114" s="87">
        <f>F115+F116</f>
        <v>1607.2</v>
      </c>
      <c r="G114" s="88">
        <f>G115+G116</f>
        <v>1607.2</v>
      </c>
      <c r="H114" s="24"/>
    </row>
    <row r="115" spans="1:8" ht="76.5" outlineLevel="7" x14ac:dyDescent="0.25">
      <c r="A115" s="30" t="s">
        <v>21</v>
      </c>
      <c r="B115" s="31" t="s">
        <v>6</v>
      </c>
      <c r="C115" s="31" t="s">
        <v>84</v>
      </c>
      <c r="D115" s="31" t="s">
        <v>90</v>
      </c>
      <c r="E115" s="31" t="s">
        <v>22</v>
      </c>
      <c r="F115" s="87">
        <f>1589.5+4</f>
        <v>1593.5</v>
      </c>
      <c r="G115" s="88">
        <f>1589.5+4</f>
        <v>1593.5</v>
      </c>
      <c r="H115" s="24"/>
    </row>
    <row r="116" spans="1:8" ht="38.25" outlineLevel="7" x14ac:dyDescent="0.25">
      <c r="A116" s="30" t="s">
        <v>23</v>
      </c>
      <c r="B116" s="31" t="s">
        <v>6</v>
      </c>
      <c r="C116" s="31" t="s">
        <v>84</v>
      </c>
      <c r="D116" s="31" t="s">
        <v>90</v>
      </c>
      <c r="E116" s="31" t="s">
        <v>24</v>
      </c>
      <c r="F116" s="87">
        <v>13.7</v>
      </c>
      <c r="G116" s="88">
        <v>13.7</v>
      </c>
      <c r="H116" s="24"/>
    </row>
    <row r="117" spans="1:8" ht="38.25" outlineLevel="7" x14ac:dyDescent="0.25">
      <c r="A117" s="30" t="s">
        <v>91</v>
      </c>
      <c r="B117" s="31" t="s">
        <v>6</v>
      </c>
      <c r="C117" s="31" t="s">
        <v>84</v>
      </c>
      <c r="D117" s="31" t="s">
        <v>92</v>
      </c>
      <c r="E117" s="31" t="s">
        <v>9</v>
      </c>
      <c r="F117" s="87">
        <f>F118</f>
        <v>826.2</v>
      </c>
      <c r="G117" s="88">
        <f>G118</f>
        <v>826.2</v>
      </c>
      <c r="H117" s="24"/>
    </row>
    <row r="118" spans="1:8" ht="38.25" outlineLevel="7" x14ac:dyDescent="0.25">
      <c r="A118" s="30" t="s">
        <v>75</v>
      </c>
      <c r="B118" s="31" t="s">
        <v>6</v>
      </c>
      <c r="C118" s="31" t="s">
        <v>84</v>
      </c>
      <c r="D118" s="31" t="s">
        <v>92</v>
      </c>
      <c r="E118" s="31" t="s">
        <v>76</v>
      </c>
      <c r="F118" s="87">
        <v>826.2</v>
      </c>
      <c r="G118" s="88">
        <v>826.2</v>
      </c>
      <c r="H118" s="24"/>
    </row>
    <row r="119" spans="1:8" outlineLevel="1" x14ac:dyDescent="0.25">
      <c r="A119" s="32" t="s">
        <v>93</v>
      </c>
      <c r="B119" s="33" t="s">
        <v>6</v>
      </c>
      <c r="C119" s="33" t="s">
        <v>94</v>
      </c>
      <c r="D119" s="33" t="s">
        <v>8</v>
      </c>
      <c r="E119" s="33" t="s">
        <v>9</v>
      </c>
      <c r="F119" s="89">
        <f>F120+F127</f>
        <v>19557.400000000001</v>
      </c>
      <c r="G119" s="90">
        <f>G120+G127</f>
        <v>20054.400000000001</v>
      </c>
      <c r="H119" s="24"/>
    </row>
    <row r="120" spans="1:8" outlineLevel="2" x14ac:dyDescent="0.25">
      <c r="A120" s="30" t="s">
        <v>95</v>
      </c>
      <c r="B120" s="31" t="s">
        <v>6</v>
      </c>
      <c r="C120" s="31" t="s">
        <v>96</v>
      </c>
      <c r="D120" s="31" t="s">
        <v>8</v>
      </c>
      <c r="E120" s="31" t="s">
        <v>9</v>
      </c>
      <c r="F120" s="87">
        <f t="shared" ref="F120:G122" si="2">F121</f>
        <v>10570</v>
      </c>
      <c r="G120" s="88">
        <f t="shared" si="2"/>
        <v>11067</v>
      </c>
      <c r="H120" s="24"/>
    </row>
    <row r="121" spans="1:8" ht="38.25" outlineLevel="4" x14ac:dyDescent="0.25">
      <c r="A121" s="30" t="s">
        <v>15</v>
      </c>
      <c r="B121" s="31" t="s">
        <v>6</v>
      </c>
      <c r="C121" s="31" t="s">
        <v>96</v>
      </c>
      <c r="D121" s="31" t="s">
        <v>16</v>
      </c>
      <c r="E121" s="31" t="s">
        <v>9</v>
      </c>
      <c r="F121" s="87">
        <f t="shared" si="2"/>
        <v>10570</v>
      </c>
      <c r="G121" s="88">
        <f t="shared" si="2"/>
        <v>11067</v>
      </c>
      <c r="H121" s="24"/>
    </row>
    <row r="122" spans="1:8" outlineLevel="5" x14ac:dyDescent="0.25">
      <c r="A122" s="53" t="s">
        <v>319</v>
      </c>
      <c r="B122" s="31" t="s">
        <v>6</v>
      </c>
      <c r="C122" s="31" t="s">
        <v>96</v>
      </c>
      <c r="D122" s="31" t="s">
        <v>18</v>
      </c>
      <c r="E122" s="31" t="s">
        <v>9</v>
      </c>
      <c r="F122" s="87">
        <f t="shared" si="2"/>
        <v>10570</v>
      </c>
      <c r="G122" s="88">
        <f t="shared" si="2"/>
        <v>11067</v>
      </c>
      <c r="H122" s="24"/>
    </row>
    <row r="123" spans="1:8" ht="189" customHeight="1" outlineLevel="7" x14ac:dyDescent="0.25">
      <c r="A123" s="27" t="s">
        <v>333</v>
      </c>
      <c r="B123" s="33" t="s">
        <v>6</v>
      </c>
      <c r="C123" s="33" t="s">
        <v>96</v>
      </c>
      <c r="D123" s="33" t="s">
        <v>97</v>
      </c>
      <c r="E123" s="33" t="s">
        <v>9</v>
      </c>
      <c r="F123" s="89">
        <f>F124+F125+F126</f>
        <v>10570</v>
      </c>
      <c r="G123" s="90">
        <f>G124+G125+G126</f>
        <v>11067</v>
      </c>
      <c r="H123" s="24"/>
    </row>
    <row r="124" spans="1:8" ht="76.5" outlineLevel="7" x14ac:dyDescent="0.25">
      <c r="A124" s="30" t="s">
        <v>21</v>
      </c>
      <c r="B124" s="31" t="s">
        <v>6</v>
      </c>
      <c r="C124" s="31" t="s">
        <v>96</v>
      </c>
      <c r="D124" s="31" t="s">
        <v>97</v>
      </c>
      <c r="E124" s="31" t="s">
        <v>22</v>
      </c>
      <c r="F124" s="87">
        <v>8088</v>
      </c>
      <c r="G124" s="88">
        <v>8460</v>
      </c>
      <c r="H124" s="24"/>
    </row>
    <row r="125" spans="1:8" ht="38.25" outlineLevel="7" x14ac:dyDescent="0.25">
      <c r="A125" s="30" t="s">
        <v>23</v>
      </c>
      <c r="B125" s="31" t="s">
        <v>6</v>
      </c>
      <c r="C125" s="31" t="s">
        <v>96</v>
      </c>
      <c r="D125" s="31" t="s">
        <v>97</v>
      </c>
      <c r="E125" s="31" t="s">
        <v>24</v>
      </c>
      <c r="F125" s="87">
        <v>43</v>
      </c>
      <c r="G125" s="88">
        <v>53</v>
      </c>
      <c r="H125" s="24"/>
    </row>
    <row r="126" spans="1:8" ht="38.25" outlineLevel="7" x14ac:dyDescent="0.25">
      <c r="A126" s="30" t="s">
        <v>75</v>
      </c>
      <c r="B126" s="31" t="s">
        <v>6</v>
      </c>
      <c r="C126" s="31" t="s">
        <v>96</v>
      </c>
      <c r="D126" s="31" t="s">
        <v>97</v>
      </c>
      <c r="E126" s="31" t="s">
        <v>76</v>
      </c>
      <c r="F126" s="87">
        <v>2439</v>
      </c>
      <c r="G126" s="88">
        <v>2554</v>
      </c>
      <c r="H126" s="24"/>
    </row>
    <row r="127" spans="1:8" outlineLevel="2" x14ac:dyDescent="0.25">
      <c r="A127" s="32" t="s">
        <v>98</v>
      </c>
      <c r="B127" s="33" t="s">
        <v>6</v>
      </c>
      <c r="C127" s="33" t="s">
        <v>99</v>
      </c>
      <c r="D127" s="33" t="s">
        <v>8</v>
      </c>
      <c r="E127" s="33" t="s">
        <v>9</v>
      </c>
      <c r="F127" s="89">
        <f>F128</f>
        <v>8987.4</v>
      </c>
      <c r="G127" s="90">
        <f>G128</f>
        <v>8987.4</v>
      </c>
      <c r="H127" s="24"/>
    </row>
    <row r="128" spans="1:8" ht="38.25" outlineLevel="4" x14ac:dyDescent="0.25">
      <c r="A128" s="30" t="s">
        <v>15</v>
      </c>
      <c r="B128" s="31" t="s">
        <v>6</v>
      </c>
      <c r="C128" s="31" t="s">
        <v>99</v>
      </c>
      <c r="D128" s="31" t="s">
        <v>16</v>
      </c>
      <c r="E128" s="31" t="s">
        <v>9</v>
      </c>
      <c r="F128" s="87">
        <f>F129+F131</f>
        <v>8987.4</v>
      </c>
      <c r="G128" s="88">
        <f>G129+G131</f>
        <v>8987.4</v>
      </c>
      <c r="H128" s="24"/>
    </row>
    <row r="129" spans="1:8" ht="27.75" customHeight="1" outlineLevel="7" x14ac:dyDescent="0.25">
      <c r="A129" s="30" t="s">
        <v>53</v>
      </c>
      <c r="B129" s="31" t="s">
        <v>6</v>
      </c>
      <c r="C129" s="31" t="s">
        <v>99</v>
      </c>
      <c r="D129" s="31" t="s">
        <v>54</v>
      </c>
      <c r="E129" s="31" t="s">
        <v>9</v>
      </c>
      <c r="F129" s="87">
        <f>F130</f>
        <v>37.4</v>
      </c>
      <c r="G129" s="88">
        <f>G130</f>
        <v>37.4</v>
      </c>
      <c r="H129" s="24"/>
    </row>
    <row r="130" spans="1:8" ht="25.5" outlineLevel="7" x14ac:dyDescent="0.25">
      <c r="A130" s="30" t="s">
        <v>100</v>
      </c>
      <c r="B130" s="31" t="s">
        <v>6</v>
      </c>
      <c r="C130" s="31" t="s">
        <v>99</v>
      </c>
      <c r="D130" s="31" t="s">
        <v>54</v>
      </c>
      <c r="E130" s="31" t="s">
        <v>101</v>
      </c>
      <c r="F130" s="87">
        <v>37.4</v>
      </c>
      <c r="G130" s="88">
        <v>37.4</v>
      </c>
      <c r="H130" s="24"/>
    </row>
    <row r="131" spans="1:8" outlineLevel="5" x14ac:dyDescent="0.25">
      <c r="A131" s="53" t="s">
        <v>319</v>
      </c>
      <c r="B131" s="33" t="s">
        <v>6</v>
      </c>
      <c r="C131" s="33" t="s">
        <v>99</v>
      </c>
      <c r="D131" s="33" t="s">
        <v>18</v>
      </c>
      <c r="E131" s="33" t="s">
        <v>9</v>
      </c>
      <c r="F131" s="89">
        <f>F132+F135+F137</f>
        <v>8950</v>
      </c>
      <c r="G131" s="90">
        <f>G132+G135+G137</f>
        <v>8950</v>
      </c>
      <c r="H131" s="24"/>
    </row>
    <row r="132" spans="1:8" ht="115.5" customHeight="1" outlineLevel="7" x14ac:dyDescent="0.25">
      <c r="A132" s="64" t="s">
        <v>331</v>
      </c>
      <c r="B132" s="31" t="s">
        <v>6</v>
      </c>
      <c r="C132" s="31" t="s">
        <v>99</v>
      </c>
      <c r="D132" s="31" t="s">
        <v>102</v>
      </c>
      <c r="E132" s="31" t="s">
        <v>9</v>
      </c>
      <c r="F132" s="87">
        <f>F133+F134</f>
        <v>1175</v>
      </c>
      <c r="G132" s="88">
        <f>G133+G134</f>
        <v>1175</v>
      </c>
      <c r="H132" s="24"/>
    </row>
    <row r="133" spans="1:8" ht="38.25" outlineLevel="7" x14ac:dyDescent="0.25">
      <c r="A133" s="30" t="s">
        <v>23</v>
      </c>
      <c r="B133" s="31" t="s">
        <v>6</v>
      </c>
      <c r="C133" s="31" t="s">
        <v>99</v>
      </c>
      <c r="D133" s="31" t="s">
        <v>102</v>
      </c>
      <c r="E133" s="31" t="s">
        <v>24</v>
      </c>
      <c r="F133" s="87">
        <v>35.299999999999997</v>
      </c>
      <c r="G133" s="88">
        <v>35.299999999999997</v>
      </c>
      <c r="H133" s="24"/>
    </row>
    <row r="134" spans="1:8" ht="25.5" outlineLevel="7" x14ac:dyDescent="0.25">
      <c r="A134" s="30" t="s">
        <v>100</v>
      </c>
      <c r="B134" s="31" t="s">
        <v>6</v>
      </c>
      <c r="C134" s="31" t="s">
        <v>99</v>
      </c>
      <c r="D134" s="31" t="s">
        <v>102</v>
      </c>
      <c r="E134" s="31" t="s">
        <v>101</v>
      </c>
      <c r="F134" s="87">
        <v>1139.7</v>
      </c>
      <c r="G134" s="88">
        <v>1139.7</v>
      </c>
      <c r="H134" s="24"/>
    </row>
    <row r="135" spans="1:8" ht="216.75" outlineLevel="7" x14ac:dyDescent="0.25">
      <c r="A135" s="64" t="s">
        <v>332</v>
      </c>
      <c r="B135" s="31" t="s">
        <v>6</v>
      </c>
      <c r="C135" s="31" t="s">
        <v>99</v>
      </c>
      <c r="D135" s="31" t="s">
        <v>103</v>
      </c>
      <c r="E135" s="31" t="s">
        <v>9</v>
      </c>
      <c r="F135" s="87">
        <f>F136</f>
        <v>7577</v>
      </c>
      <c r="G135" s="88">
        <f>G136</f>
        <v>7577</v>
      </c>
      <c r="H135" s="24"/>
    </row>
    <row r="136" spans="1:8" ht="25.5" outlineLevel="7" x14ac:dyDescent="0.25">
      <c r="A136" s="30" t="s">
        <v>100</v>
      </c>
      <c r="B136" s="31" t="s">
        <v>6</v>
      </c>
      <c r="C136" s="31" t="s">
        <v>99</v>
      </c>
      <c r="D136" s="31" t="s">
        <v>103</v>
      </c>
      <c r="E136" s="31" t="s">
        <v>101</v>
      </c>
      <c r="F136" s="87">
        <v>7577</v>
      </c>
      <c r="G136" s="88">
        <v>7577</v>
      </c>
      <c r="H136" s="24"/>
    </row>
    <row r="137" spans="1:8" ht="153" outlineLevel="7" x14ac:dyDescent="0.25">
      <c r="A137" s="65" t="s">
        <v>346</v>
      </c>
      <c r="B137" s="56" t="s">
        <v>6</v>
      </c>
      <c r="C137" s="56" t="s">
        <v>99</v>
      </c>
      <c r="D137" s="56" t="s">
        <v>347</v>
      </c>
      <c r="E137" s="58" t="s">
        <v>9</v>
      </c>
      <c r="F137" s="87">
        <f>F138</f>
        <v>198</v>
      </c>
      <c r="G137" s="88">
        <f>G138</f>
        <v>198</v>
      </c>
      <c r="H137" s="24"/>
    </row>
    <row r="138" spans="1:8" ht="25.5" outlineLevel="7" x14ac:dyDescent="0.25">
      <c r="A138" s="27" t="s">
        <v>100</v>
      </c>
      <c r="B138" s="56" t="s">
        <v>6</v>
      </c>
      <c r="C138" s="56" t="s">
        <v>99</v>
      </c>
      <c r="D138" s="56" t="s">
        <v>347</v>
      </c>
      <c r="E138" s="56" t="s">
        <v>101</v>
      </c>
      <c r="F138" s="87">
        <v>198</v>
      </c>
      <c r="G138" s="88">
        <v>198</v>
      </c>
      <c r="H138" s="24"/>
    </row>
    <row r="139" spans="1:8" outlineLevel="7" x14ac:dyDescent="0.25">
      <c r="A139" s="49" t="s">
        <v>104</v>
      </c>
      <c r="B139" s="57" t="s">
        <v>6</v>
      </c>
      <c r="C139" s="57" t="s">
        <v>105</v>
      </c>
      <c r="D139" s="57" t="s">
        <v>8</v>
      </c>
      <c r="E139" s="57" t="s">
        <v>9</v>
      </c>
      <c r="F139" s="89">
        <f t="shared" ref="F139:G142" si="3">F140</f>
        <v>750</v>
      </c>
      <c r="G139" s="90">
        <f t="shared" si="3"/>
        <v>750</v>
      </c>
      <c r="H139" s="24"/>
    </row>
    <row r="140" spans="1:8" outlineLevel="7" x14ac:dyDescent="0.25">
      <c r="A140" s="27" t="s">
        <v>348</v>
      </c>
      <c r="B140" s="56" t="s">
        <v>6</v>
      </c>
      <c r="C140" s="56" t="s">
        <v>349</v>
      </c>
      <c r="D140" s="56" t="s">
        <v>8</v>
      </c>
      <c r="E140" s="56" t="s">
        <v>9</v>
      </c>
      <c r="F140" s="87">
        <f t="shared" si="3"/>
        <v>750</v>
      </c>
      <c r="G140" s="88">
        <f t="shared" si="3"/>
        <v>750</v>
      </c>
      <c r="H140" s="24"/>
    </row>
    <row r="141" spans="1:8" ht="38.25" outlineLevel="7" x14ac:dyDescent="0.25">
      <c r="A141" s="27" t="s">
        <v>15</v>
      </c>
      <c r="B141" s="56" t="s">
        <v>6</v>
      </c>
      <c r="C141" s="56" t="s">
        <v>349</v>
      </c>
      <c r="D141" s="56" t="s">
        <v>16</v>
      </c>
      <c r="E141" s="56" t="s">
        <v>9</v>
      </c>
      <c r="F141" s="87">
        <f t="shared" si="3"/>
        <v>750</v>
      </c>
      <c r="G141" s="88">
        <f t="shared" si="3"/>
        <v>750</v>
      </c>
      <c r="H141" s="24"/>
    </row>
    <row r="142" spans="1:8" hidden="1" outlineLevel="7" x14ac:dyDescent="0.25">
      <c r="A142" s="27"/>
      <c r="B142" s="56"/>
      <c r="C142" s="56"/>
      <c r="D142" s="56"/>
      <c r="E142" s="56"/>
      <c r="F142" s="87">
        <f t="shared" si="3"/>
        <v>750</v>
      </c>
      <c r="G142" s="88">
        <f t="shared" si="3"/>
        <v>750</v>
      </c>
      <c r="H142" s="24"/>
    </row>
    <row r="143" spans="1:8" ht="37.5" customHeight="1" outlineLevel="7" x14ac:dyDescent="0.25">
      <c r="A143" s="66" t="s">
        <v>391</v>
      </c>
      <c r="B143" s="57" t="s">
        <v>6</v>
      </c>
      <c r="C143" s="57" t="s">
        <v>349</v>
      </c>
      <c r="D143" s="56" t="s">
        <v>392</v>
      </c>
      <c r="E143" s="57" t="s">
        <v>9</v>
      </c>
      <c r="F143" s="87">
        <f>F145</f>
        <v>750</v>
      </c>
      <c r="G143" s="88">
        <f>G145</f>
        <v>750</v>
      </c>
      <c r="H143" s="24"/>
    </row>
    <row r="144" spans="1:8" ht="0.75" hidden="1" customHeight="1" outlineLevel="7" x14ac:dyDescent="0.25">
      <c r="A144" s="27" t="s">
        <v>21</v>
      </c>
      <c r="B144" s="56" t="s">
        <v>6</v>
      </c>
      <c r="C144" s="56" t="s">
        <v>349</v>
      </c>
      <c r="D144" s="56" t="s">
        <v>392</v>
      </c>
      <c r="E144" s="56" t="s">
        <v>22</v>
      </c>
      <c r="F144" s="87"/>
      <c r="G144" s="88"/>
      <c r="H144" s="24"/>
    </row>
    <row r="145" spans="1:9" ht="39" outlineLevel="7" thickBot="1" x14ac:dyDescent="0.3">
      <c r="A145" s="27" t="s">
        <v>75</v>
      </c>
      <c r="B145" s="54" t="s">
        <v>6</v>
      </c>
      <c r="C145" s="54" t="s">
        <v>349</v>
      </c>
      <c r="D145" s="54" t="s">
        <v>350</v>
      </c>
      <c r="E145" s="54">
        <v>600</v>
      </c>
      <c r="F145" s="87">
        <f>700+50</f>
        <v>750</v>
      </c>
      <c r="G145" s="88">
        <f>700+50</f>
        <v>750</v>
      </c>
      <c r="H145" s="24"/>
    </row>
    <row r="146" spans="1:9" ht="51" customHeight="1" thickBot="1" x14ac:dyDescent="0.3">
      <c r="A146" s="46" t="s">
        <v>371</v>
      </c>
      <c r="B146" s="26" t="s">
        <v>106</v>
      </c>
      <c r="C146" s="26" t="s">
        <v>7</v>
      </c>
      <c r="D146" s="26" t="s">
        <v>8</v>
      </c>
      <c r="E146" s="26" t="s">
        <v>9</v>
      </c>
      <c r="F146" s="83">
        <f>F147+F164+F169+F174</f>
        <v>52745</v>
      </c>
      <c r="G146" s="84">
        <f>G147+G164+G169+G174</f>
        <v>61163</v>
      </c>
      <c r="H146" s="2"/>
      <c r="I146" s="2"/>
    </row>
    <row r="147" spans="1:9" outlineLevel="1" x14ac:dyDescent="0.25">
      <c r="A147" s="29" t="s">
        <v>10</v>
      </c>
      <c r="B147" s="28" t="s">
        <v>106</v>
      </c>
      <c r="C147" s="28" t="s">
        <v>11</v>
      </c>
      <c r="D147" s="28" t="s">
        <v>8</v>
      </c>
      <c r="E147" s="28" t="s">
        <v>9</v>
      </c>
      <c r="F147" s="99">
        <f>F148+F160</f>
        <v>15459.199999999999</v>
      </c>
      <c r="G147" s="100">
        <f>G148+G160</f>
        <v>23297.5</v>
      </c>
      <c r="H147" s="24"/>
    </row>
    <row r="148" spans="1:9" ht="51" customHeight="1" outlineLevel="2" x14ac:dyDescent="0.25">
      <c r="A148" s="32" t="s">
        <v>12</v>
      </c>
      <c r="B148" s="33" t="s">
        <v>106</v>
      </c>
      <c r="C148" s="33" t="s">
        <v>13</v>
      </c>
      <c r="D148" s="33" t="s">
        <v>8</v>
      </c>
      <c r="E148" s="33" t="s">
        <v>9</v>
      </c>
      <c r="F148" s="89">
        <f>F149</f>
        <v>8043.2999999999993</v>
      </c>
      <c r="G148" s="90">
        <f>G149</f>
        <v>8043.3</v>
      </c>
      <c r="H148" s="24"/>
    </row>
    <row r="149" spans="1:9" ht="51" outlineLevel="4" x14ac:dyDescent="0.25">
      <c r="A149" s="30" t="s">
        <v>107</v>
      </c>
      <c r="B149" s="31" t="s">
        <v>106</v>
      </c>
      <c r="C149" s="31" t="s">
        <v>13</v>
      </c>
      <c r="D149" s="31" t="s">
        <v>108</v>
      </c>
      <c r="E149" s="31" t="s">
        <v>9</v>
      </c>
      <c r="F149" s="87">
        <f>F150+F157</f>
        <v>8043.2999999999993</v>
      </c>
      <c r="G149" s="88">
        <f>G150+G157</f>
        <v>8043.3</v>
      </c>
      <c r="H149" s="24"/>
    </row>
    <row r="150" spans="1:9" ht="38.25" outlineLevel="7" x14ac:dyDescent="0.25">
      <c r="A150" s="30" t="s">
        <v>110</v>
      </c>
      <c r="B150" s="31" t="s">
        <v>106</v>
      </c>
      <c r="C150" s="31" t="s">
        <v>13</v>
      </c>
      <c r="D150" s="31" t="s">
        <v>111</v>
      </c>
      <c r="E150" s="31" t="s">
        <v>9</v>
      </c>
      <c r="F150" s="87">
        <f>F151+F152+F153</f>
        <v>4194.2</v>
      </c>
      <c r="G150" s="88">
        <f>G151+G152+G153</f>
        <v>4237.1000000000004</v>
      </c>
      <c r="H150" s="24"/>
    </row>
    <row r="151" spans="1:9" ht="76.5" outlineLevel="7" x14ac:dyDescent="0.25">
      <c r="A151" s="30" t="s">
        <v>21</v>
      </c>
      <c r="B151" s="31" t="s">
        <v>106</v>
      </c>
      <c r="C151" s="31" t="s">
        <v>13</v>
      </c>
      <c r="D151" s="31" t="s">
        <v>111</v>
      </c>
      <c r="E151" s="31" t="s">
        <v>22</v>
      </c>
      <c r="F151" s="87">
        <v>3610.6</v>
      </c>
      <c r="G151" s="88">
        <v>3653.5</v>
      </c>
      <c r="H151" s="24"/>
    </row>
    <row r="152" spans="1:9" ht="38.25" outlineLevel="7" x14ac:dyDescent="0.25">
      <c r="A152" s="30" t="s">
        <v>23</v>
      </c>
      <c r="B152" s="31" t="s">
        <v>106</v>
      </c>
      <c r="C152" s="31" t="s">
        <v>13</v>
      </c>
      <c r="D152" s="31" t="s">
        <v>111</v>
      </c>
      <c r="E152" s="31" t="s">
        <v>24</v>
      </c>
      <c r="F152" s="87">
        <v>582.6</v>
      </c>
      <c r="G152" s="88">
        <v>582.6</v>
      </c>
      <c r="H152" s="24"/>
    </row>
    <row r="153" spans="1:9" ht="15.75" customHeight="1" outlineLevel="7" x14ac:dyDescent="0.25">
      <c r="A153" s="30" t="s">
        <v>28</v>
      </c>
      <c r="B153" s="31" t="s">
        <v>106</v>
      </c>
      <c r="C153" s="31" t="s">
        <v>13</v>
      </c>
      <c r="D153" s="31" t="s">
        <v>111</v>
      </c>
      <c r="E153" s="31" t="s">
        <v>29</v>
      </c>
      <c r="F153" s="87">
        <v>1</v>
      </c>
      <c r="G153" s="88">
        <v>1</v>
      </c>
      <c r="H153" s="24"/>
    </row>
    <row r="154" spans="1:9" ht="16.5" hidden="1" customHeight="1" outlineLevel="7" x14ac:dyDescent="0.25">
      <c r="A154" s="30" t="s">
        <v>112</v>
      </c>
      <c r="B154" s="31" t="s">
        <v>106</v>
      </c>
      <c r="C154" s="31" t="s">
        <v>13</v>
      </c>
      <c r="D154" s="31" t="s">
        <v>113</v>
      </c>
      <c r="E154" s="31" t="s">
        <v>9</v>
      </c>
      <c r="F154" s="87">
        <v>0</v>
      </c>
      <c r="G154" s="88">
        <v>0</v>
      </c>
      <c r="H154" s="24"/>
    </row>
    <row r="155" spans="1:9" ht="10.5" hidden="1" customHeight="1" outlineLevel="7" x14ac:dyDescent="0.25">
      <c r="A155" s="30" t="s">
        <v>21</v>
      </c>
      <c r="B155" s="31" t="s">
        <v>106</v>
      </c>
      <c r="C155" s="31" t="s">
        <v>13</v>
      </c>
      <c r="D155" s="31" t="s">
        <v>113</v>
      </c>
      <c r="E155" s="31" t="s">
        <v>22</v>
      </c>
      <c r="F155" s="87">
        <v>0</v>
      </c>
      <c r="G155" s="88">
        <v>0</v>
      </c>
      <c r="H155" s="24"/>
    </row>
    <row r="156" spans="1:9" ht="12.75" hidden="1" customHeight="1" outlineLevel="7" x14ac:dyDescent="0.25">
      <c r="A156" s="30" t="s">
        <v>23</v>
      </c>
      <c r="B156" s="31" t="s">
        <v>106</v>
      </c>
      <c r="C156" s="31" t="s">
        <v>13</v>
      </c>
      <c r="D156" s="31" t="s">
        <v>113</v>
      </c>
      <c r="E156" s="31" t="s">
        <v>24</v>
      </c>
      <c r="F156" s="87">
        <v>0</v>
      </c>
      <c r="G156" s="88">
        <v>0</v>
      </c>
      <c r="H156" s="24"/>
    </row>
    <row r="157" spans="1:9" outlineLevel="5" collapsed="1" x14ac:dyDescent="0.25">
      <c r="A157" s="53" t="s">
        <v>319</v>
      </c>
      <c r="B157" s="33" t="s">
        <v>106</v>
      </c>
      <c r="C157" s="33" t="s">
        <v>13</v>
      </c>
      <c r="D157" s="33" t="s">
        <v>114</v>
      </c>
      <c r="E157" s="33" t="s">
        <v>9</v>
      </c>
      <c r="F157" s="89">
        <f>F158</f>
        <v>3849.1</v>
      </c>
      <c r="G157" s="90">
        <f>G158</f>
        <v>3806.2</v>
      </c>
      <c r="H157" s="24"/>
    </row>
    <row r="158" spans="1:9" ht="25.5" outlineLevel="7" x14ac:dyDescent="0.25">
      <c r="A158" s="30" t="s">
        <v>47</v>
      </c>
      <c r="B158" s="31" t="s">
        <v>106</v>
      </c>
      <c r="C158" s="31" t="s">
        <v>13</v>
      </c>
      <c r="D158" s="31" t="s">
        <v>115</v>
      </c>
      <c r="E158" s="31" t="s">
        <v>9</v>
      </c>
      <c r="F158" s="87">
        <f>F159</f>
        <v>3849.1</v>
      </c>
      <c r="G158" s="88">
        <f>G159</f>
        <v>3806.2</v>
      </c>
      <c r="H158" s="24"/>
    </row>
    <row r="159" spans="1:9" ht="76.5" outlineLevel="7" x14ac:dyDescent="0.25">
      <c r="A159" s="30" t="s">
        <v>21</v>
      </c>
      <c r="B159" s="31" t="s">
        <v>106</v>
      </c>
      <c r="C159" s="31" t="s">
        <v>13</v>
      </c>
      <c r="D159" s="31" t="s">
        <v>115</v>
      </c>
      <c r="E159" s="31" t="s">
        <v>22</v>
      </c>
      <c r="F159" s="87">
        <v>3849.1</v>
      </c>
      <c r="G159" s="88">
        <v>3806.2</v>
      </c>
      <c r="H159" s="24"/>
    </row>
    <row r="160" spans="1:9" outlineLevel="2" x14ac:dyDescent="0.25">
      <c r="A160" s="32" t="s">
        <v>116</v>
      </c>
      <c r="B160" s="33" t="s">
        <v>106</v>
      </c>
      <c r="C160" s="33" t="s">
        <v>117</v>
      </c>
      <c r="D160" s="33" t="s">
        <v>8</v>
      </c>
      <c r="E160" s="33" t="s">
        <v>9</v>
      </c>
      <c r="F160" s="89">
        <f t="shared" ref="F160:G162" si="4">F161</f>
        <v>7415.9</v>
      </c>
      <c r="G160" s="90">
        <f t="shared" si="4"/>
        <v>15254.2</v>
      </c>
      <c r="H160" s="24"/>
    </row>
    <row r="161" spans="1:8" ht="41.25" customHeight="1" outlineLevel="4" x14ac:dyDescent="0.25">
      <c r="A161" s="30" t="s">
        <v>107</v>
      </c>
      <c r="B161" s="31" t="s">
        <v>106</v>
      </c>
      <c r="C161" s="31" t="s">
        <v>117</v>
      </c>
      <c r="D161" s="31" t="s">
        <v>108</v>
      </c>
      <c r="E161" s="31" t="s">
        <v>9</v>
      </c>
      <c r="F161" s="87">
        <f t="shared" si="4"/>
        <v>7415.9</v>
      </c>
      <c r="G161" s="88">
        <f t="shared" si="4"/>
        <v>15254.2</v>
      </c>
      <c r="H161" s="24"/>
    </row>
    <row r="162" spans="1:8" outlineLevel="7" x14ac:dyDescent="0.25">
      <c r="A162" s="30" t="s">
        <v>118</v>
      </c>
      <c r="B162" s="31" t="s">
        <v>106</v>
      </c>
      <c r="C162" s="31" t="s">
        <v>117</v>
      </c>
      <c r="D162" s="31" t="s">
        <v>119</v>
      </c>
      <c r="E162" s="31" t="s">
        <v>9</v>
      </c>
      <c r="F162" s="87">
        <f t="shared" si="4"/>
        <v>7415.9</v>
      </c>
      <c r="G162" s="88">
        <f t="shared" si="4"/>
        <v>15254.2</v>
      </c>
      <c r="H162" s="24"/>
    </row>
    <row r="163" spans="1:8" outlineLevel="7" x14ac:dyDescent="0.25">
      <c r="A163" s="30" t="s">
        <v>28</v>
      </c>
      <c r="B163" s="31" t="s">
        <v>106</v>
      </c>
      <c r="C163" s="31" t="s">
        <v>117</v>
      </c>
      <c r="D163" s="31" t="s">
        <v>119</v>
      </c>
      <c r="E163" s="31" t="s">
        <v>29</v>
      </c>
      <c r="F163" s="87">
        <v>7415.9</v>
      </c>
      <c r="G163" s="88">
        <v>15254.2</v>
      </c>
      <c r="H163" s="24"/>
    </row>
    <row r="164" spans="1:8" outlineLevel="1" x14ac:dyDescent="0.25">
      <c r="A164" s="32" t="s">
        <v>93</v>
      </c>
      <c r="B164" s="33" t="s">
        <v>106</v>
      </c>
      <c r="C164" s="33" t="s">
        <v>94</v>
      </c>
      <c r="D164" s="33" t="s">
        <v>8</v>
      </c>
      <c r="E164" s="33" t="s">
        <v>9</v>
      </c>
      <c r="F164" s="89">
        <f t="shared" ref="F164:G167" si="5">F165</f>
        <v>95.8</v>
      </c>
      <c r="G164" s="90">
        <f t="shared" si="5"/>
        <v>95.8</v>
      </c>
      <c r="H164" s="24"/>
    </row>
    <row r="165" spans="1:8" outlineLevel="2" x14ac:dyDescent="0.25">
      <c r="A165" s="30" t="s">
        <v>122</v>
      </c>
      <c r="B165" s="31" t="s">
        <v>106</v>
      </c>
      <c r="C165" s="31" t="s">
        <v>123</v>
      </c>
      <c r="D165" s="31" t="s">
        <v>8</v>
      </c>
      <c r="E165" s="31" t="s">
        <v>9</v>
      </c>
      <c r="F165" s="87">
        <f t="shared" si="5"/>
        <v>95.8</v>
      </c>
      <c r="G165" s="88">
        <f t="shared" si="5"/>
        <v>95.8</v>
      </c>
      <c r="H165" s="24"/>
    </row>
    <row r="166" spans="1:8" ht="38.25" outlineLevel="4" x14ac:dyDescent="0.25">
      <c r="A166" s="30" t="s">
        <v>124</v>
      </c>
      <c r="B166" s="31" t="s">
        <v>106</v>
      </c>
      <c r="C166" s="31" t="s">
        <v>123</v>
      </c>
      <c r="D166" s="31" t="s">
        <v>125</v>
      </c>
      <c r="E166" s="31" t="s">
        <v>9</v>
      </c>
      <c r="F166" s="87">
        <f t="shared" si="5"/>
        <v>95.8</v>
      </c>
      <c r="G166" s="88">
        <f t="shared" si="5"/>
        <v>95.8</v>
      </c>
      <c r="H166" s="24"/>
    </row>
    <row r="167" spans="1:8" ht="25.5" outlineLevel="7" x14ac:dyDescent="0.25">
      <c r="A167" s="30" t="s">
        <v>126</v>
      </c>
      <c r="B167" s="31" t="s">
        <v>106</v>
      </c>
      <c r="C167" s="31" t="s">
        <v>123</v>
      </c>
      <c r="D167" s="31" t="s">
        <v>127</v>
      </c>
      <c r="E167" s="31" t="s">
        <v>9</v>
      </c>
      <c r="F167" s="87">
        <f t="shared" si="5"/>
        <v>95.8</v>
      </c>
      <c r="G167" s="88">
        <f t="shared" si="5"/>
        <v>95.8</v>
      </c>
      <c r="H167" s="24"/>
    </row>
    <row r="168" spans="1:8" ht="25.5" outlineLevel="7" x14ac:dyDescent="0.25">
      <c r="A168" s="30" t="s">
        <v>100</v>
      </c>
      <c r="B168" s="31" t="s">
        <v>106</v>
      </c>
      <c r="C168" s="31" t="s">
        <v>123</v>
      </c>
      <c r="D168" s="31" t="s">
        <v>127</v>
      </c>
      <c r="E168" s="31" t="s">
        <v>101</v>
      </c>
      <c r="F168" s="87">
        <v>95.8</v>
      </c>
      <c r="G168" s="88">
        <v>95.8</v>
      </c>
      <c r="H168" s="24"/>
    </row>
    <row r="169" spans="1:8" ht="28.5" customHeight="1" outlineLevel="1" x14ac:dyDescent="0.25">
      <c r="A169" s="32" t="s">
        <v>128</v>
      </c>
      <c r="B169" s="33" t="s">
        <v>106</v>
      </c>
      <c r="C169" s="33" t="s">
        <v>129</v>
      </c>
      <c r="D169" s="33" t="s">
        <v>8</v>
      </c>
      <c r="E169" s="33" t="s">
        <v>9</v>
      </c>
      <c r="F169" s="89">
        <f t="shared" ref="F169:G172" si="6">F170</f>
        <v>1000</v>
      </c>
      <c r="G169" s="90">
        <f t="shared" si="6"/>
        <v>1000</v>
      </c>
      <c r="H169" s="24"/>
    </row>
    <row r="170" spans="1:8" ht="25.5" outlineLevel="2" x14ac:dyDescent="0.25">
      <c r="A170" s="30" t="s">
        <v>130</v>
      </c>
      <c r="B170" s="31" t="s">
        <v>106</v>
      </c>
      <c r="C170" s="31" t="s">
        <v>131</v>
      </c>
      <c r="D170" s="31" t="s">
        <v>8</v>
      </c>
      <c r="E170" s="31" t="s">
        <v>9</v>
      </c>
      <c r="F170" s="87">
        <f t="shared" si="6"/>
        <v>1000</v>
      </c>
      <c r="G170" s="88">
        <f t="shared" si="6"/>
        <v>1000</v>
      </c>
      <c r="H170" s="24"/>
    </row>
    <row r="171" spans="1:8" ht="44.25" customHeight="1" outlineLevel="4" x14ac:dyDescent="0.25">
      <c r="A171" s="30" t="s">
        <v>107</v>
      </c>
      <c r="B171" s="31" t="s">
        <v>106</v>
      </c>
      <c r="C171" s="31" t="s">
        <v>131</v>
      </c>
      <c r="D171" s="31" t="s">
        <v>108</v>
      </c>
      <c r="E171" s="31" t="s">
        <v>9</v>
      </c>
      <c r="F171" s="87">
        <f t="shared" si="6"/>
        <v>1000</v>
      </c>
      <c r="G171" s="88">
        <f t="shared" si="6"/>
        <v>1000</v>
      </c>
      <c r="H171" s="24"/>
    </row>
    <row r="172" spans="1:8" ht="25.5" outlineLevel="7" x14ac:dyDescent="0.25">
      <c r="A172" s="30" t="s">
        <v>132</v>
      </c>
      <c r="B172" s="31" t="s">
        <v>106</v>
      </c>
      <c r="C172" s="31" t="s">
        <v>131</v>
      </c>
      <c r="D172" s="31" t="s">
        <v>133</v>
      </c>
      <c r="E172" s="31" t="s">
        <v>9</v>
      </c>
      <c r="F172" s="87">
        <f t="shared" si="6"/>
        <v>1000</v>
      </c>
      <c r="G172" s="88">
        <f t="shared" si="6"/>
        <v>1000</v>
      </c>
      <c r="H172" s="24"/>
    </row>
    <row r="173" spans="1:8" ht="25.5" outlineLevel="7" x14ac:dyDescent="0.25">
      <c r="A173" s="30" t="s">
        <v>134</v>
      </c>
      <c r="B173" s="31" t="s">
        <v>106</v>
      </c>
      <c r="C173" s="31" t="s">
        <v>131</v>
      </c>
      <c r="D173" s="31" t="s">
        <v>133</v>
      </c>
      <c r="E173" s="31" t="s">
        <v>135</v>
      </c>
      <c r="F173" s="87">
        <v>1000</v>
      </c>
      <c r="G173" s="88">
        <v>1000</v>
      </c>
      <c r="H173" s="24"/>
    </row>
    <row r="174" spans="1:8" ht="51" outlineLevel="1" x14ac:dyDescent="0.25">
      <c r="A174" s="32" t="s">
        <v>136</v>
      </c>
      <c r="B174" s="33" t="s">
        <v>106</v>
      </c>
      <c r="C174" s="33" t="s">
        <v>137</v>
      </c>
      <c r="D174" s="33" t="s">
        <v>8</v>
      </c>
      <c r="E174" s="33" t="s">
        <v>9</v>
      </c>
      <c r="F174" s="89">
        <f>F175+F182+F186</f>
        <v>36190</v>
      </c>
      <c r="G174" s="90">
        <f>G175+G182+G186</f>
        <v>36769.699999999997</v>
      </c>
      <c r="H174" s="24"/>
    </row>
    <row r="175" spans="1:8" ht="38.25" outlineLevel="2" x14ac:dyDescent="0.25">
      <c r="A175" s="30" t="s">
        <v>138</v>
      </c>
      <c r="B175" s="31" t="s">
        <v>106</v>
      </c>
      <c r="C175" s="31" t="s">
        <v>139</v>
      </c>
      <c r="D175" s="31" t="s">
        <v>8</v>
      </c>
      <c r="E175" s="31" t="s">
        <v>9</v>
      </c>
      <c r="F175" s="87">
        <f>F176</f>
        <v>13491</v>
      </c>
      <c r="G175" s="88">
        <f>G176</f>
        <v>14070.7</v>
      </c>
      <c r="H175" s="24"/>
    </row>
    <row r="176" spans="1:8" ht="42" customHeight="1" outlineLevel="4" x14ac:dyDescent="0.25">
      <c r="A176" s="30" t="s">
        <v>107</v>
      </c>
      <c r="B176" s="31" t="s">
        <v>106</v>
      </c>
      <c r="C176" s="31" t="s">
        <v>139</v>
      </c>
      <c r="D176" s="31" t="s">
        <v>108</v>
      </c>
      <c r="E176" s="31" t="s">
        <v>9</v>
      </c>
      <c r="F176" s="87">
        <f>F177+F179</f>
        <v>13491</v>
      </c>
      <c r="G176" s="88">
        <f>G177+G179</f>
        <v>14070.7</v>
      </c>
      <c r="H176" s="24"/>
    </row>
    <row r="177" spans="1:8" ht="76.5" outlineLevel="7" x14ac:dyDescent="0.25">
      <c r="A177" s="30" t="s">
        <v>140</v>
      </c>
      <c r="B177" s="31" t="s">
        <v>106</v>
      </c>
      <c r="C177" s="31" t="s">
        <v>139</v>
      </c>
      <c r="D177" s="31" t="s">
        <v>141</v>
      </c>
      <c r="E177" s="31" t="s">
        <v>9</v>
      </c>
      <c r="F177" s="87">
        <f>F178</f>
        <v>11271</v>
      </c>
      <c r="G177" s="88">
        <f>G178</f>
        <v>11843.7</v>
      </c>
      <c r="H177" s="24"/>
    </row>
    <row r="178" spans="1:8" outlineLevel="7" x14ac:dyDescent="0.25">
      <c r="A178" s="30" t="s">
        <v>142</v>
      </c>
      <c r="B178" s="31" t="s">
        <v>106</v>
      </c>
      <c r="C178" s="31" t="s">
        <v>139</v>
      </c>
      <c r="D178" s="31" t="s">
        <v>141</v>
      </c>
      <c r="E178" s="31" t="s">
        <v>143</v>
      </c>
      <c r="F178" s="87">
        <v>11271</v>
      </c>
      <c r="G178" s="88">
        <v>11843.7</v>
      </c>
      <c r="H178" s="24"/>
    </row>
    <row r="179" spans="1:8" outlineLevel="5" x14ac:dyDescent="0.25">
      <c r="A179" s="53" t="s">
        <v>319</v>
      </c>
      <c r="B179" s="31" t="s">
        <v>106</v>
      </c>
      <c r="C179" s="31" t="s">
        <v>139</v>
      </c>
      <c r="D179" s="31" t="s">
        <v>114</v>
      </c>
      <c r="E179" s="31" t="s">
        <v>9</v>
      </c>
      <c r="F179" s="87">
        <f>F180</f>
        <v>2220</v>
      </c>
      <c r="G179" s="88">
        <f>G180</f>
        <v>2227</v>
      </c>
      <c r="H179" s="24"/>
    </row>
    <row r="180" spans="1:8" ht="25.5" outlineLevel="7" x14ac:dyDescent="0.25">
      <c r="A180" s="30" t="s">
        <v>144</v>
      </c>
      <c r="B180" s="31" t="s">
        <v>106</v>
      </c>
      <c r="C180" s="31" t="s">
        <v>139</v>
      </c>
      <c r="D180" s="31" t="s">
        <v>145</v>
      </c>
      <c r="E180" s="31" t="s">
        <v>9</v>
      </c>
      <c r="F180" s="87">
        <f>F181</f>
        <v>2220</v>
      </c>
      <c r="G180" s="88">
        <f>G181</f>
        <v>2227</v>
      </c>
      <c r="H180" s="24"/>
    </row>
    <row r="181" spans="1:8" outlineLevel="7" x14ac:dyDescent="0.25">
      <c r="A181" s="30" t="s">
        <v>142</v>
      </c>
      <c r="B181" s="31" t="s">
        <v>106</v>
      </c>
      <c r="C181" s="31" t="s">
        <v>139</v>
      </c>
      <c r="D181" s="31" t="s">
        <v>145</v>
      </c>
      <c r="E181" s="31" t="s">
        <v>143</v>
      </c>
      <c r="F181" s="87">
        <v>2220</v>
      </c>
      <c r="G181" s="88">
        <v>2227</v>
      </c>
      <c r="H181" s="24"/>
    </row>
    <row r="182" spans="1:8" hidden="1" outlineLevel="2" x14ac:dyDescent="0.25">
      <c r="A182" s="32" t="s">
        <v>146</v>
      </c>
      <c r="B182" s="33" t="s">
        <v>106</v>
      </c>
      <c r="C182" s="33" t="s">
        <v>147</v>
      </c>
      <c r="D182" s="33" t="s">
        <v>8</v>
      </c>
      <c r="E182" s="33" t="s">
        <v>9</v>
      </c>
      <c r="F182" s="89">
        <f t="shared" ref="F182:G184" si="7">F183</f>
        <v>0</v>
      </c>
      <c r="G182" s="90">
        <f t="shared" si="7"/>
        <v>0</v>
      </c>
      <c r="H182" s="24"/>
    </row>
    <row r="183" spans="1:8" ht="40.5" hidden="1" customHeight="1" outlineLevel="4" x14ac:dyDescent="0.25">
      <c r="A183" s="30" t="s">
        <v>107</v>
      </c>
      <c r="B183" s="31" t="s">
        <v>106</v>
      </c>
      <c r="C183" s="31" t="s">
        <v>147</v>
      </c>
      <c r="D183" s="31" t="s">
        <v>108</v>
      </c>
      <c r="E183" s="31" t="s">
        <v>9</v>
      </c>
      <c r="F183" s="87">
        <f t="shared" si="7"/>
        <v>0</v>
      </c>
      <c r="G183" s="88">
        <f t="shared" si="7"/>
        <v>0</v>
      </c>
      <c r="H183" s="24"/>
    </row>
    <row r="184" spans="1:8" ht="25.5" hidden="1" outlineLevel="7" x14ac:dyDescent="0.25">
      <c r="A184" s="30" t="s">
        <v>148</v>
      </c>
      <c r="B184" s="31" t="s">
        <v>106</v>
      </c>
      <c r="C184" s="31" t="s">
        <v>147</v>
      </c>
      <c r="D184" s="31" t="s">
        <v>149</v>
      </c>
      <c r="E184" s="31" t="s">
        <v>9</v>
      </c>
      <c r="F184" s="87">
        <f t="shared" si="7"/>
        <v>0</v>
      </c>
      <c r="G184" s="88">
        <f t="shared" si="7"/>
        <v>0</v>
      </c>
      <c r="H184" s="24"/>
    </row>
    <row r="185" spans="1:8" hidden="1" outlineLevel="7" x14ac:dyDescent="0.25">
      <c r="A185" s="30" t="s">
        <v>142</v>
      </c>
      <c r="B185" s="31" t="s">
        <v>106</v>
      </c>
      <c r="C185" s="31" t="s">
        <v>147</v>
      </c>
      <c r="D185" s="31" t="s">
        <v>149</v>
      </c>
      <c r="E185" s="31" t="s">
        <v>143</v>
      </c>
      <c r="F185" s="87">
        <f>300-300</f>
        <v>0</v>
      </c>
      <c r="G185" s="88">
        <f>300-300</f>
        <v>0</v>
      </c>
      <c r="H185" s="24"/>
    </row>
    <row r="186" spans="1:8" ht="25.5" outlineLevel="2" collapsed="1" x14ac:dyDescent="0.25">
      <c r="A186" s="32" t="s">
        <v>150</v>
      </c>
      <c r="B186" s="33" t="s">
        <v>106</v>
      </c>
      <c r="C186" s="33" t="s">
        <v>151</v>
      </c>
      <c r="D186" s="33" t="s">
        <v>8</v>
      </c>
      <c r="E186" s="33" t="s">
        <v>9</v>
      </c>
      <c r="F186" s="89">
        <f t="shared" ref="F186:G189" si="8">F187</f>
        <v>22699</v>
      </c>
      <c r="G186" s="90">
        <f t="shared" si="8"/>
        <v>22699</v>
      </c>
      <c r="H186" s="24"/>
    </row>
    <row r="187" spans="1:8" ht="51" outlineLevel="4" x14ac:dyDescent="0.25">
      <c r="A187" s="30" t="s">
        <v>107</v>
      </c>
      <c r="B187" s="31" t="s">
        <v>106</v>
      </c>
      <c r="C187" s="31" t="s">
        <v>151</v>
      </c>
      <c r="D187" s="31" t="s">
        <v>108</v>
      </c>
      <c r="E187" s="31" t="s">
        <v>9</v>
      </c>
      <c r="F187" s="87">
        <f t="shared" si="8"/>
        <v>22699</v>
      </c>
      <c r="G187" s="88">
        <f t="shared" si="8"/>
        <v>22699</v>
      </c>
      <c r="H187" s="24"/>
    </row>
    <row r="188" spans="1:8" ht="51" outlineLevel="5" x14ac:dyDescent="0.25">
      <c r="A188" s="30" t="s">
        <v>109</v>
      </c>
      <c r="B188" s="31" t="s">
        <v>106</v>
      </c>
      <c r="C188" s="31" t="s">
        <v>151</v>
      </c>
      <c r="D188" s="31" t="s">
        <v>108</v>
      </c>
      <c r="E188" s="31" t="s">
        <v>9</v>
      </c>
      <c r="F188" s="87">
        <f>F189+F191+F194</f>
        <v>22699</v>
      </c>
      <c r="G188" s="87">
        <f>G189+G191+G194</f>
        <v>22699</v>
      </c>
      <c r="H188" s="24"/>
    </row>
    <row r="189" spans="1:8" ht="51" outlineLevel="7" x14ac:dyDescent="0.25">
      <c r="A189" s="30" t="s">
        <v>152</v>
      </c>
      <c r="B189" s="31" t="s">
        <v>106</v>
      </c>
      <c r="C189" s="31" t="s">
        <v>151</v>
      </c>
      <c r="D189" s="31" t="s">
        <v>153</v>
      </c>
      <c r="E189" s="31" t="s">
        <v>9</v>
      </c>
      <c r="F189" s="87">
        <f t="shared" si="8"/>
        <v>9403.7999999999993</v>
      </c>
      <c r="G189" s="88">
        <f t="shared" si="8"/>
        <v>9403.7999999999993</v>
      </c>
      <c r="H189" s="24"/>
    </row>
    <row r="190" spans="1:8" outlineLevel="7" x14ac:dyDescent="0.25">
      <c r="A190" s="18" t="s">
        <v>142</v>
      </c>
      <c r="B190" s="19" t="s">
        <v>106</v>
      </c>
      <c r="C190" s="19" t="s">
        <v>151</v>
      </c>
      <c r="D190" s="19" t="s">
        <v>153</v>
      </c>
      <c r="E190" s="19" t="s">
        <v>143</v>
      </c>
      <c r="F190" s="103">
        <v>9403.7999999999993</v>
      </c>
      <c r="G190" s="104">
        <v>9403.7999999999993</v>
      </c>
      <c r="H190" s="24"/>
    </row>
    <row r="191" spans="1:8" ht="25.5" outlineLevel="7" x14ac:dyDescent="0.25">
      <c r="A191" s="30" t="s">
        <v>148</v>
      </c>
      <c r="B191" s="31" t="s">
        <v>106</v>
      </c>
      <c r="C191" s="31">
        <v>1403</v>
      </c>
      <c r="D191" s="31" t="s">
        <v>149</v>
      </c>
      <c r="E191" s="63" t="s">
        <v>9</v>
      </c>
      <c r="F191" s="105">
        <f>F192</f>
        <v>300</v>
      </c>
      <c r="G191" s="106">
        <f>G192</f>
        <v>300</v>
      </c>
      <c r="H191" s="24"/>
    </row>
    <row r="192" spans="1:8" outlineLevel="7" x14ac:dyDescent="0.25">
      <c r="A192" s="30" t="s">
        <v>142</v>
      </c>
      <c r="B192" s="31" t="s">
        <v>106</v>
      </c>
      <c r="C192" s="31">
        <v>1403</v>
      </c>
      <c r="D192" s="31" t="s">
        <v>149</v>
      </c>
      <c r="E192" s="31" t="s">
        <v>143</v>
      </c>
      <c r="F192" s="107">
        <v>300</v>
      </c>
      <c r="G192" s="108">
        <v>300</v>
      </c>
      <c r="H192" s="24"/>
    </row>
    <row r="193" spans="1:9" ht="22.5" hidden="1" customHeight="1" outlineLevel="5" x14ac:dyDescent="0.25">
      <c r="A193" s="37" t="s">
        <v>17</v>
      </c>
      <c r="B193" s="25" t="s">
        <v>106</v>
      </c>
      <c r="C193" s="25" t="s">
        <v>151</v>
      </c>
      <c r="D193" s="25" t="s">
        <v>114</v>
      </c>
      <c r="E193" s="25" t="s">
        <v>9</v>
      </c>
      <c r="F193" s="85">
        <v>0</v>
      </c>
      <c r="G193" s="86">
        <v>0</v>
      </c>
      <c r="H193" s="24"/>
    </row>
    <row r="194" spans="1:9" ht="25.5" outlineLevel="7" x14ac:dyDescent="0.25">
      <c r="A194" s="30" t="s">
        <v>154</v>
      </c>
      <c r="B194" s="31" t="s">
        <v>106</v>
      </c>
      <c r="C194" s="31" t="s">
        <v>151</v>
      </c>
      <c r="D194" s="31" t="s">
        <v>155</v>
      </c>
      <c r="E194" s="31" t="s">
        <v>9</v>
      </c>
      <c r="F194" s="87">
        <f>F195</f>
        <v>12995.2</v>
      </c>
      <c r="G194" s="88">
        <f>G195</f>
        <v>12995.2</v>
      </c>
      <c r="H194" s="24"/>
    </row>
    <row r="195" spans="1:9" ht="15.75" outlineLevel="7" thickBot="1" x14ac:dyDescent="0.3">
      <c r="A195" s="42" t="s">
        <v>142</v>
      </c>
      <c r="B195" s="41" t="s">
        <v>106</v>
      </c>
      <c r="C195" s="41" t="s">
        <v>151</v>
      </c>
      <c r="D195" s="41" t="s">
        <v>155</v>
      </c>
      <c r="E195" s="41" t="s">
        <v>143</v>
      </c>
      <c r="F195" s="91">
        <v>12995.2</v>
      </c>
      <c r="G195" s="92">
        <v>12995.2</v>
      </c>
      <c r="H195" s="24"/>
    </row>
    <row r="196" spans="1:9" ht="57.75" thickBot="1" x14ac:dyDescent="0.3">
      <c r="A196" s="36" t="s">
        <v>156</v>
      </c>
      <c r="B196" s="26" t="s">
        <v>157</v>
      </c>
      <c r="C196" s="26" t="s">
        <v>7</v>
      </c>
      <c r="D196" s="26" t="s">
        <v>8</v>
      </c>
      <c r="E196" s="26" t="s">
        <v>9</v>
      </c>
      <c r="F196" s="83">
        <f t="shared" ref="F196:G199" si="9">F197</f>
        <v>997.30000000000007</v>
      </c>
      <c r="G196" s="84">
        <f t="shared" si="9"/>
        <v>997.30000000000007</v>
      </c>
      <c r="H196" s="24"/>
    </row>
    <row r="197" spans="1:9" outlineLevel="1" x14ac:dyDescent="0.25">
      <c r="A197" s="37" t="s">
        <v>10</v>
      </c>
      <c r="B197" s="25" t="s">
        <v>157</v>
      </c>
      <c r="C197" s="25" t="s">
        <v>11</v>
      </c>
      <c r="D197" s="25" t="s">
        <v>8</v>
      </c>
      <c r="E197" s="25" t="s">
        <v>9</v>
      </c>
      <c r="F197" s="85">
        <f t="shared" si="9"/>
        <v>997.30000000000007</v>
      </c>
      <c r="G197" s="86">
        <f t="shared" si="9"/>
        <v>997.30000000000007</v>
      </c>
      <c r="H197" s="24"/>
    </row>
    <row r="198" spans="1:9" ht="51" outlineLevel="2" x14ac:dyDescent="0.25">
      <c r="A198" s="30" t="s">
        <v>158</v>
      </c>
      <c r="B198" s="31" t="s">
        <v>157</v>
      </c>
      <c r="C198" s="31" t="s">
        <v>159</v>
      </c>
      <c r="D198" s="31" t="s">
        <v>8</v>
      </c>
      <c r="E198" s="31" t="s">
        <v>9</v>
      </c>
      <c r="F198" s="87">
        <f t="shared" si="9"/>
        <v>997.30000000000007</v>
      </c>
      <c r="G198" s="88">
        <f t="shared" si="9"/>
        <v>997.30000000000007</v>
      </c>
      <c r="H198" s="24"/>
    </row>
    <row r="199" spans="1:9" ht="38.25" outlineLevel="4" x14ac:dyDescent="0.25">
      <c r="A199" s="30" t="s">
        <v>160</v>
      </c>
      <c r="B199" s="31" t="s">
        <v>157</v>
      </c>
      <c r="C199" s="31" t="s">
        <v>159</v>
      </c>
      <c r="D199" s="31" t="s">
        <v>161</v>
      </c>
      <c r="E199" s="31" t="s">
        <v>9</v>
      </c>
      <c r="F199" s="87">
        <f t="shared" si="9"/>
        <v>997.30000000000007</v>
      </c>
      <c r="G199" s="88">
        <f t="shared" si="9"/>
        <v>997.30000000000007</v>
      </c>
      <c r="H199" s="24"/>
    </row>
    <row r="200" spans="1:9" ht="25.5" outlineLevel="7" x14ac:dyDescent="0.25">
      <c r="A200" s="30" t="s">
        <v>162</v>
      </c>
      <c r="B200" s="31" t="s">
        <v>157</v>
      </c>
      <c r="C200" s="31" t="s">
        <v>159</v>
      </c>
      <c r="D200" s="31" t="s">
        <v>163</v>
      </c>
      <c r="E200" s="31" t="s">
        <v>9</v>
      </c>
      <c r="F200" s="87">
        <f>F201+F202+F203</f>
        <v>997.30000000000007</v>
      </c>
      <c r="G200" s="88">
        <f>G201+G202+G203</f>
        <v>997.30000000000007</v>
      </c>
      <c r="H200" s="24"/>
    </row>
    <row r="201" spans="1:9" ht="76.5" outlineLevel="7" x14ac:dyDescent="0.25">
      <c r="A201" s="30" t="s">
        <v>21</v>
      </c>
      <c r="B201" s="31" t="s">
        <v>157</v>
      </c>
      <c r="C201" s="31" t="s">
        <v>159</v>
      </c>
      <c r="D201" s="31" t="s">
        <v>163</v>
      </c>
      <c r="E201" s="31" t="s">
        <v>22</v>
      </c>
      <c r="F201" s="87">
        <v>941.2</v>
      </c>
      <c r="G201" s="88">
        <v>941.2</v>
      </c>
      <c r="H201" s="24"/>
    </row>
    <row r="202" spans="1:9" ht="38.25" outlineLevel="7" x14ac:dyDescent="0.25">
      <c r="A202" s="30" t="s">
        <v>23</v>
      </c>
      <c r="B202" s="31" t="s">
        <v>157</v>
      </c>
      <c r="C202" s="31" t="s">
        <v>159</v>
      </c>
      <c r="D202" s="31" t="s">
        <v>163</v>
      </c>
      <c r="E202" s="31" t="s">
        <v>24</v>
      </c>
      <c r="F202" s="87">
        <v>56</v>
      </c>
      <c r="G202" s="88">
        <v>56</v>
      </c>
      <c r="H202" s="24"/>
    </row>
    <row r="203" spans="1:9" ht="15.75" outlineLevel="7" thickBot="1" x14ac:dyDescent="0.3">
      <c r="A203" s="34" t="s">
        <v>28</v>
      </c>
      <c r="B203" s="35" t="s">
        <v>157</v>
      </c>
      <c r="C203" s="35" t="s">
        <v>159</v>
      </c>
      <c r="D203" s="35" t="s">
        <v>163</v>
      </c>
      <c r="E203" s="35" t="s">
        <v>29</v>
      </c>
      <c r="F203" s="109">
        <v>0.1</v>
      </c>
      <c r="G203" s="110">
        <v>0.1</v>
      </c>
      <c r="H203" s="24"/>
    </row>
    <row r="204" spans="1:9" ht="29.25" thickBot="1" x14ac:dyDescent="0.3">
      <c r="A204" s="36" t="s">
        <v>164</v>
      </c>
      <c r="B204" s="26" t="s">
        <v>165</v>
      </c>
      <c r="C204" s="26" t="s">
        <v>7</v>
      </c>
      <c r="D204" s="26" t="s">
        <v>8</v>
      </c>
      <c r="E204" s="26" t="s">
        <v>9</v>
      </c>
      <c r="F204" s="84">
        <f>F205+F289+F298+F342+F349+F380+F398+F403+F432</f>
        <v>303179.33999999997</v>
      </c>
      <c r="G204" s="84">
        <f>G205+G289+G298+G342+G349+G380+G398+G403+G432</f>
        <v>300619.93</v>
      </c>
      <c r="H204" s="2"/>
      <c r="I204" s="2"/>
    </row>
    <row r="205" spans="1:9" outlineLevel="1" x14ac:dyDescent="0.25">
      <c r="A205" s="29" t="s">
        <v>10</v>
      </c>
      <c r="B205" s="28" t="s">
        <v>165</v>
      </c>
      <c r="C205" s="28" t="s">
        <v>11</v>
      </c>
      <c r="D205" s="28" t="s">
        <v>8</v>
      </c>
      <c r="E205" s="28" t="s">
        <v>9</v>
      </c>
      <c r="F205" s="99">
        <f>F206+F210+F231+F236+F240</f>
        <v>52499.61</v>
      </c>
      <c r="G205" s="100">
        <f>G206+G210+G231+G236+G240</f>
        <v>52620.600000000006</v>
      </c>
      <c r="H205" s="2"/>
      <c r="I205" s="2"/>
    </row>
    <row r="206" spans="1:9" ht="38.25" outlineLevel="2" x14ac:dyDescent="0.25">
      <c r="A206" s="30" t="s">
        <v>166</v>
      </c>
      <c r="B206" s="31" t="s">
        <v>165</v>
      </c>
      <c r="C206" s="31" t="s">
        <v>167</v>
      </c>
      <c r="D206" s="31" t="s">
        <v>8</v>
      </c>
      <c r="E206" s="31" t="s">
        <v>9</v>
      </c>
      <c r="F206" s="87">
        <f t="shared" ref="F206:G208" si="10">F207</f>
        <v>1563.7</v>
      </c>
      <c r="G206" s="88">
        <f t="shared" si="10"/>
        <v>1563.7</v>
      </c>
      <c r="H206" s="24"/>
    </row>
    <row r="207" spans="1:9" ht="25.5" outlineLevel="4" x14ac:dyDescent="0.25">
      <c r="A207" s="30" t="s">
        <v>168</v>
      </c>
      <c r="B207" s="31" t="s">
        <v>165</v>
      </c>
      <c r="C207" s="31" t="s">
        <v>167</v>
      </c>
      <c r="D207" s="31" t="s">
        <v>169</v>
      </c>
      <c r="E207" s="31" t="s">
        <v>9</v>
      </c>
      <c r="F207" s="87">
        <f t="shared" si="10"/>
        <v>1563.7</v>
      </c>
      <c r="G207" s="88">
        <f t="shared" si="10"/>
        <v>1563.7</v>
      </c>
      <c r="H207" s="24"/>
    </row>
    <row r="208" spans="1:9" ht="25.5" outlineLevel="7" x14ac:dyDescent="0.25">
      <c r="A208" s="30" t="s">
        <v>170</v>
      </c>
      <c r="B208" s="31" t="s">
        <v>165</v>
      </c>
      <c r="C208" s="31" t="s">
        <v>167</v>
      </c>
      <c r="D208" s="31" t="s">
        <v>171</v>
      </c>
      <c r="E208" s="31" t="s">
        <v>9</v>
      </c>
      <c r="F208" s="87">
        <f t="shared" si="10"/>
        <v>1563.7</v>
      </c>
      <c r="G208" s="88">
        <f t="shared" si="10"/>
        <v>1563.7</v>
      </c>
      <c r="H208" s="24"/>
    </row>
    <row r="209" spans="1:9" ht="76.5" outlineLevel="7" x14ac:dyDescent="0.25">
      <c r="A209" s="30" t="s">
        <v>21</v>
      </c>
      <c r="B209" s="31" t="s">
        <v>165</v>
      </c>
      <c r="C209" s="31" t="s">
        <v>167</v>
      </c>
      <c r="D209" s="31" t="s">
        <v>171</v>
      </c>
      <c r="E209" s="31" t="s">
        <v>22</v>
      </c>
      <c r="F209" s="87">
        <v>1563.7</v>
      </c>
      <c r="G209" s="88">
        <v>1563.7</v>
      </c>
      <c r="H209" s="24"/>
    </row>
    <row r="210" spans="1:9" ht="52.5" customHeight="1" outlineLevel="2" x14ac:dyDescent="0.25">
      <c r="A210" s="32" t="s">
        <v>12</v>
      </c>
      <c r="B210" s="33" t="s">
        <v>165</v>
      </c>
      <c r="C210" s="33" t="s">
        <v>13</v>
      </c>
      <c r="D210" s="33" t="s">
        <v>8</v>
      </c>
      <c r="E210" s="33" t="s">
        <v>9</v>
      </c>
      <c r="F210" s="89">
        <f>F211</f>
        <v>27901.5</v>
      </c>
      <c r="G210" s="90">
        <f>G211</f>
        <v>28040.799999999999</v>
      </c>
      <c r="H210" s="24"/>
    </row>
    <row r="211" spans="1:9" ht="25.5" outlineLevel="4" x14ac:dyDescent="0.25">
      <c r="A211" s="30" t="s">
        <v>168</v>
      </c>
      <c r="B211" s="31" t="s">
        <v>165</v>
      </c>
      <c r="C211" s="31" t="s">
        <v>13</v>
      </c>
      <c r="D211" s="31" t="s">
        <v>169</v>
      </c>
      <c r="E211" s="31" t="s">
        <v>9</v>
      </c>
      <c r="F211" s="87">
        <f>F212+F219</f>
        <v>27901.5</v>
      </c>
      <c r="G211" s="88">
        <f>G212+G219</f>
        <v>28040.799999999999</v>
      </c>
      <c r="H211" s="2"/>
      <c r="I211" s="2"/>
    </row>
    <row r="212" spans="1:9" ht="51" outlineLevel="7" x14ac:dyDescent="0.25">
      <c r="A212" s="30" t="s">
        <v>172</v>
      </c>
      <c r="B212" s="31" t="s">
        <v>165</v>
      </c>
      <c r="C212" s="31" t="s">
        <v>13</v>
      </c>
      <c r="D212" s="31" t="s">
        <v>173</v>
      </c>
      <c r="E212" s="31" t="s">
        <v>9</v>
      </c>
      <c r="F212" s="87">
        <f>F213+F214+F215</f>
        <v>14678.400000000001</v>
      </c>
      <c r="G212" s="88">
        <f>G213+G214+G215</f>
        <v>14950.8</v>
      </c>
      <c r="H212" s="24"/>
    </row>
    <row r="213" spans="1:9" ht="76.5" outlineLevel="7" x14ac:dyDescent="0.25">
      <c r="A213" s="30" t="s">
        <v>21</v>
      </c>
      <c r="B213" s="31" t="s">
        <v>165</v>
      </c>
      <c r="C213" s="31" t="s">
        <v>13</v>
      </c>
      <c r="D213" s="31" t="s">
        <v>173</v>
      </c>
      <c r="E213" s="31" t="s">
        <v>22</v>
      </c>
      <c r="F213" s="87">
        <v>9093.1</v>
      </c>
      <c r="G213" s="88">
        <v>9226.2000000000007</v>
      </c>
      <c r="H213" s="24"/>
    </row>
    <row r="214" spans="1:9" ht="38.25" outlineLevel="7" x14ac:dyDescent="0.25">
      <c r="A214" s="30" t="s">
        <v>23</v>
      </c>
      <c r="B214" s="31" t="s">
        <v>165</v>
      </c>
      <c r="C214" s="31" t="s">
        <v>13</v>
      </c>
      <c r="D214" s="31" t="s">
        <v>173</v>
      </c>
      <c r="E214" s="31" t="s">
        <v>24</v>
      </c>
      <c r="F214" s="87">
        <f>5250.1+284.2</f>
        <v>5534.3</v>
      </c>
      <c r="G214" s="88">
        <f>5389.4+284.2</f>
        <v>5673.5999999999995</v>
      </c>
      <c r="H214" s="24"/>
    </row>
    <row r="215" spans="1:9" outlineLevel="7" x14ac:dyDescent="0.25">
      <c r="A215" s="30" t="s">
        <v>28</v>
      </c>
      <c r="B215" s="31" t="s">
        <v>165</v>
      </c>
      <c r="C215" s="31" t="s">
        <v>13</v>
      </c>
      <c r="D215" s="31" t="s">
        <v>173</v>
      </c>
      <c r="E215" s="31" t="s">
        <v>29</v>
      </c>
      <c r="F215" s="87">
        <v>51</v>
      </c>
      <c r="G215" s="88">
        <v>51</v>
      </c>
      <c r="H215" s="24"/>
    </row>
    <row r="216" spans="1:9" ht="38.25" hidden="1" customHeight="1" outlineLevel="7" x14ac:dyDescent="0.25">
      <c r="A216" s="30" t="s">
        <v>174</v>
      </c>
      <c r="B216" s="31" t="s">
        <v>165</v>
      </c>
      <c r="C216" s="31" t="s">
        <v>13</v>
      </c>
      <c r="D216" s="31" t="s">
        <v>175</v>
      </c>
      <c r="E216" s="31" t="s">
        <v>9</v>
      </c>
      <c r="F216" s="87">
        <v>0</v>
      </c>
      <c r="G216" s="88">
        <v>0</v>
      </c>
      <c r="H216" s="24"/>
    </row>
    <row r="217" spans="1:9" ht="76.5" hidden="1" outlineLevel="7" x14ac:dyDescent="0.25">
      <c r="A217" s="30" t="s">
        <v>21</v>
      </c>
      <c r="B217" s="31" t="s">
        <v>165</v>
      </c>
      <c r="C217" s="31" t="s">
        <v>13</v>
      </c>
      <c r="D217" s="31" t="s">
        <v>175</v>
      </c>
      <c r="E217" s="31" t="s">
        <v>22</v>
      </c>
      <c r="F217" s="87">
        <v>0</v>
      </c>
      <c r="G217" s="88">
        <v>0</v>
      </c>
      <c r="H217" s="24"/>
    </row>
    <row r="218" spans="1:9" ht="38.25" hidden="1" outlineLevel="7" x14ac:dyDescent="0.25">
      <c r="A218" s="30" t="s">
        <v>23</v>
      </c>
      <c r="B218" s="31" t="s">
        <v>165</v>
      </c>
      <c r="C218" s="31" t="s">
        <v>13</v>
      </c>
      <c r="D218" s="31" t="s">
        <v>175</v>
      </c>
      <c r="E218" s="31" t="s">
        <v>24</v>
      </c>
      <c r="F218" s="87">
        <v>0</v>
      </c>
      <c r="G218" s="88">
        <v>0</v>
      </c>
      <c r="H218" s="24"/>
    </row>
    <row r="219" spans="1:9" outlineLevel="5" collapsed="1" x14ac:dyDescent="0.25">
      <c r="A219" s="53" t="s">
        <v>319</v>
      </c>
      <c r="B219" s="33" t="s">
        <v>165</v>
      </c>
      <c r="C219" s="33" t="s">
        <v>13</v>
      </c>
      <c r="D219" s="33" t="s">
        <v>176</v>
      </c>
      <c r="E219" s="33" t="s">
        <v>9</v>
      </c>
      <c r="F219" s="89">
        <f>F220+F223+F226+F229</f>
        <v>13223.1</v>
      </c>
      <c r="G219" s="90">
        <f>G220+G223+G226+G229</f>
        <v>13090</v>
      </c>
      <c r="H219" s="24"/>
    </row>
    <row r="220" spans="1:9" ht="89.25" outlineLevel="7" x14ac:dyDescent="0.25">
      <c r="A220" s="30" t="s">
        <v>177</v>
      </c>
      <c r="B220" s="31" t="s">
        <v>165</v>
      </c>
      <c r="C220" s="31" t="s">
        <v>13</v>
      </c>
      <c r="D220" s="31" t="s">
        <v>178</v>
      </c>
      <c r="E220" s="31" t="s">
        <v>9</v>
      </c>
      <c r="F220" s="87">
        <f>F221+F222</f>
        <v>556</v>
      </c>
      <c r="G220" s="88">
        <f>G221+G222</f>
        <v>556</v>
      </c>
      <c r="H220" s="24"/>
    </row>
    <row r="221" spans="1:9" ht="76.5" outlineLevel="7" x14ac:dyDescent="0.25">
      <c r="A221" s="30" t="s">
        <v>21</v>
      </c>
      <c r="B221" s="31" t="s">
        <v>165</v>
      </c>
      <c r="C221" s="31" t="s">
        <v>13</v>
      </c>
      <c r="D221" s="31" t="s">
        <v>178</v>
      </c>
      <c r="E221" s="31" t="s">
        <v>22</v>
      </c>
      <c r="F221" s="87">
        <v>489.7</v>
      </c>
      <c r="G221" s="88">
        <v>489.7</v>
      </c>
      <c r="H221" s="24"/>
    </row>
    <row r="222" spans="1:9" ht="38.25" outlineLevel="7" x14ac:dyDescent="0.25">
      <c r="A222" s="30" t="s">
        <v>23</v>
      </c>
      <c r="B222" s="31" t="s">
        <v>165</v>
      </c>
      <c r="C222" s="31" t="s">
        <v>13</v>
      </c>
      <c r="D222" s="31" t="s">
        <v>178</v>
      </c>
      <c r="E222" s="31" t="s">
        <v>24</v>
      </c>
      <c r="F222" s="87">
        <v>66.3</v>
      </c>
      <c r="G222" s="88">
        <v>66.3</v>
      </c>
      <c r="H222" s="24"/>
    </row>
    <row r="223" spans="1:9" ht="63.75" outlineLevel="7" x14ac:dyDescent="0.25">
      <c r="A223" s="49" t="s">
        <v>393</v>
      </c>
      <c r="B223" s="57" t="s">
        <v>165</v>
      </c>
      <c r="C223" s="57" t="s">
        <v>13</v>
      </c>
      <c r="D223" s="57" t="s">
        <v>394</v>
      </c>
      <c r="E223" s="57" t="s">
        <v>9</v>
      </c>
      <c r="F223" s="87">
        <f>F224+F225</f>
        <v>556</v>
      </c>
      <c r="G223" s="88">
        <f>G224+G225</f>
        <v>556</v>
      </c>
      <c r="H223" s="24"/>
    </row>
    <row r="224" spans="1:9" ht="76.5" outlineLevel="7" x14ac:dyDescent="0.25">
      <c r="A224" s="27" t="s">
        <v>21</v>
      </c>
      <c r="B224" s="56" t="s">
        <v>165</v>
      </c>
      <c r="C224" s="56" t="s">
        <v>13</v>
      </c>
      <c r="D224" s="56" t="s">
        <v>394</v>
      </c>
      <c r="E224" s="56" t="s">
        <v>22</v>
      </c>
      <c r="F224" s="87">
        <v>547</v>
      </c>
      <c r="G224" s="88">
        <v>547</v>
      </c>
      <c r="H224" s="24"/>
    </row>
    <row r="225" spans="1:9" ht="38.25" outlineLevel="7" x14ac:dyDescent="0.25">
      <c r="A225" s="27" t="s">
        <v>23</v>
      </c>
      <c r="B225" s="56" t="s">
        <v>165</v>
      </c>
      <c r="C225" s="56" t="s">
        <v>13</v>
      </c>
      <c r="D225" s="56" t="s">
        <v>394</v>
      </c>
      <c r="E225" s="56" t="s">
        <v>24</v>
      </c>
      <c r="F225" s="87">
        <v>9</v>
      </c>
      <c r="G225" s="88">
        <v>9</v>
      </c>
      <c r="H225" s="24"/>
    </row>
    <row r="226" spans="1:9" ht="25.5" outlineLevel="7" x14ac:dyDescent="0.25">
      <c r="A226" s="30" t="s">
        <v>47</v>
      </c>
      <c r="B226" s="31" t="s">
        <v>165</v>
      </c>
      <c r="C226" s="31" t="s">
        <v>13</v>
      </c>
      <c r="D226" s="31" t="s">
        <v>179</v>
      </c>
      <c r="E226" s="31" t="s">
        <v>9</v>
      </c>
      <c r="F226" s="87">
        <f>F227+F228</f>
        <v>11014</v>
      </c>
      <c r="G226" s="88">
        <f>G227+G228</f>
        <v>10891.4</v>
      </c>
      <c r="H226" s="24"/>
    </row>
    <row r="227" spans="1:9" ht="76.5" outlineLevel="7" x14ac:dyDescent="0.25">
      <c r="A227" s="30" t="s">
        <v>21</v>
      </c>
      <c r="B227" s="31" t="s">
        <v>165</v>
      </c>
      <c r="C227" s="31" t="s">
        <v>13</v>
      </c>
      <c r="D227" s="31" t="s">
        <v>179</v>
      </c>
      <c r="E227" s="31" t="s">
        <v>22</v>
      </c>
      <c r="F227" s="87">
        <v>11014</v>
      </c>
      <c r="G227" s="88">
        <v>10891.4</v>
      </c>
      <c r="H227" s="24"/>
    </row>
    <row r="228" spans="1:9" ht="38.25" hidden="1" outlineLevel="7" x14ac:dyDescent="0.25">
      <c r="A228" s="30" t="s">
        <v>23</v>
      </c>
      <c r="B228" s="31" t="s">
        <v>165</v>
      </c>
      <c r="C228" s="31" t="s">
        <v>13</v>
      </c>
      <c r="D228" s="31" t="s">
        <v>179</v>
      </c>
      <c r="E228" s="31" t="s">
        <v>24</v>
      </c>
      <c r="F228" s="87"/>
      <c r="G228" s="88"/>
      <c r="H228" s="24"/>
    </row>
    <row r="229" spans="1:9" ht="25.5" outlineLevel="7" x14ac:dyDescent="0.25">
      <c r="A229" s="30" t="s">
        <v>180</v>
      </c>
      <c r="B229" s="31" t="s">
        <v>165</v>
      </c>
      <c r="C229" s="31" t="s">
        <v>13</v>
      </c>
      <c r="D229" s="31" t="s">
        <v>181</v>
      </c>
      <c r="E229" s="31" t="s">
        <v>9</v>
      </c>
      <c r="F229" s="87">
        <f>F230</f>
        <v>1097.0999999999999</v>
      </c>
      <c r="G229" s="88">
        <f>G230</f>
        <v>1086.5999999999999</v>
      </c>
      <c r="H229" s="24"/>
    </row>
    <row r="230" spans="1:9" ht="76.5" outlineLevel="7" x14ac:dyDescent="0.25">
      <c r="A230" s="30" t="s">
        <v>21</v>
      </c>
      <c r="B230" s="31" t="s">
        <v>165</v>
      </c>
      <c r="C230" s="31" t="s">
        <v>13</v>
      </c>
      <c r="D230" s="31" t="s">
        <v>181</v>
      </c>
      <c r="E230" s="31" t="s">
        <v>22</v>
      </c>
      <c r="F230" s="87">
        <v>1097.0999999999999</v>
      </c>
      <c r="G230" s="88">
        <v>1086.5999999999999</v>
      </c>
      <c r="H230" s="24"/>
    </row>
    <row r="231" spans="1:9" outlineLevel="2" x14ac:dyDescent="0.25">
      <c r="A231" s="39" t="s">
        <v>182</v>
      </c>
      <c r="B231" s="33" t="s">
        <v>165</v>
      </c>
      <c r="C231" s="33" t="s">
        <v>183</v>
      </c>
      <c r="D231" s="33" t="s">
        <v>8</v>
      </c>
      <c r="E231" s="33" t="s">
        <v>9</v>
      </c>
      <c r="F231" s="89">
        <f>F232</f>
        <v>23.71</v>
      </c>
      <c r="G231" s="90">
        <f>G232</f>
        <v>5.2</v>
      </c>
      <c r="H231" s="24"/>
    </row>
    <row r="232" spans="1:9" ht="63.75" outlineLevel="4" x14ac:dyDescent="0.25">
      <c r="A232" s="43" t="s">
        <v>321</v>
      </c>
      <c r="B232" s="38" t="s">
        <v>165</v>
      </c>
      <c r="C232" s="31" t="s">
        <v>183</v>
      </c>
      <c r="D232" s="31" t="s">
        <v>184</v>
      </c>
      <c r="E232" s="31" t="s">
        <v>9</v>
      </c>
      <c r="F232" s="87">
        <f t="shared" ref="F232:G234" si="11">F233</f>
        <v>23.71</v>
      </c>
      <c r="G232" s="88">
        <f t="shared" si="11"/>
        <v>5.2</v>
      </c>
      <c r="H232" s="24"/>
    </row>
    <row r="233" spans="1:9" outlineLevel="5" x14ac:dyDescent="0.25">
      <c r="A233" s="44" t="s">
        <v>319</v>
      </c>
      <c r="B233" s="31" t="s">
        <v>165</v>
      </c>
      <c r="C233" s="31" t="s">
        <v>183</v>
      </c>
      <c r="D233" s="31" t="s">
        <v>185</v>
      </c>
      <c r="E233" s="31" t="s">
        <v>9</v>
      </c>
      <c r="F233" s="87">
        <f t="shared" si="11"/>
        <v>23.71</v>
      </c>
      <c r="G233" s="88">
        <f t="shared" si="11"/>
        <v>5.2</v>
      </c>
      <c r="H233" s="24"/>
    </row>
    <row r="234" spans="1:9" ht="63.75" outlineLevel="7" x14ac:dyDescent="0.25">
      <c r="A234" s="30" t="s">
        <v>186</v>
      </c>
      <c r="B234" s="31" t="s">
        <v>165</v>
      </c>
      <c r="C234" s="31" t="s">
        <v>183</v>
      </c>
      <c r="D234" s="31" t="s">
        <v>187</v>
      </c>
      <c r="E234" s="31" t="s">
        <v>9</v>
      </c>
      <c r="F234" s="87">
        <f t="shared" si="11"/>
        <v>23.71</v>
      </c>
      <c r="G234" s="88">
        <f t="shared" si="11"/>
        <v>5.2</v>
      </c>
      <c r="H234" s="24"/>
    </row>
    <row r="235" spans="1:9" ht="38.25" outlineLevel="7" x14ac:dyDescent="0.25">
      <c r="A235" s="30" t="s">
        <v>23</v>
      </c>
      <c r="B235" s="31" t="s">
        <v>165</v>
      </c>
      <c r="C235" s="31" t="s">
        <v>183</v>
      </c>
      <c r="D235" s="31" t="s">
        <v>187</v>
      </c>
      <c r="E235" s="31" t="s">
        <v>24</v>
      </c>
      <c r="F235" s="87">
        <v>23.71</v>
      </c>
      <c r="G235" s="88">
        <v>5.2</v>
      </c>
      <c r="H235" s="24"/>
    </row>
    <row r="236" spans="1:9" outlineLevel="2" x14ac:dyDescent="0.25">
      <c r="A236" s="32" t="s">
        <v>188</v>
      </c>
      <c r="B236" s="33" t="s">
        <v>165</v>
      </c>
      <c r="C236" s="33" t="s">
        <v>189</v>
      </c>
      <c r="D236" s="33" t="s">
        <v>8</v>
      </c>
      <c r="E236" s="33" t="s">
        <v>9</v>
      </c>
      <c r="F236" s="89">
        <f t="shared" ref="F236:G238" si="12">F237</f>
        <v>200</v>
      </c>
      <c r="G236" s="90">
        <f t="shared" si="12"/>
        <v>200</v>
      </c>
      <c r="H236" s="24"/>
    </row>
    <row r="237" spans="1:9" ht="51" outlineLevel="4" x14ac:dyDescent="0.25">
      <c r="A237" s="30" t="s">
        <v>49</v>
      </c>
      <c r="B237" s="31" t="s">
        <v>165</v>
      </c>
      <c r="C237" s="31" t="s">
        <v>189</v>
      </c>
      <c r="D237" s="31" t="s">
        <v>50</v>
      </c>
      <c r="E237" s="31" t="s">
        <v>9</v>
      </c>
      <c r="F237" s="87">
        <f t="shared" si="12"/>
        <v>200</v>
      </c>
      <c r="G237" s="88">
        <f t="shared" si="12"/>
        <v>200</v>
      </c>
      <c r="H237" s="24"/>
    </row>
    <row r="238" spans="1:9" ht="25.5" outlineLevel="7" x14ac:dyDescent="0.25">
      <c r="A238" s="30" t="s">
        <v>190</v>
      </c>
      <c r="B238" s="31" t="s">
        <v>165</v>
      </c>
      <c r="C238" s="31" t="s">
        <v>189</v>
      </c>
      <c r="D238" s="31" t="s">
        <v>191</v>
      </c>
      <c r="E238" s="31" t="s">
        <v>9</v>
      </c>
      <c r="F238" s="87">
        <f t="shared" si="12"/>
        <v>200</v>
      </c>
      <c r="G238" s="88">
        <f t="shared" si="12"/>
        <v>200</v>
      </c>
      <c r="H238" s="24"/>
    </row>
    <row r="239" spans="1:9" outlineLevel="7" x14ac:dyDescent="0.25">
      <c r="A239" s="42" t="s">
        <v>28</v>
      </c>
      <c r="B239" s="41" t="s">
        <v>165</v>
      </c>
      <c r="C239" s="41" t="s">
        <v>189</v>
      </c>
      <c r="D239" s="41" t="s">
        <v>191</v>
      </c>
      <c r="E239" s="41" t="s">
        <v>29</v>
      </c>
      <c r="F239" s="91">
        <v>200</v>
      </c>
      <c r="G239" s="92">
        <v>200</v>
      </c>
      <c r="H239" s="24"/>
    </row>
    <row r="240" spans="1:9" outlineLevel="2" x14ac:dyDescent="0.25">
      <c r="A240" s="4" t="s">
        <v>116</v>
      </c>
      <c r="B240" s="3" t="s">
        <v>165</v>
      </c>
      <c r="C240" s="3" t="s">
        <v>117</v>
      </c>
      <c r="D240" s="3" t="s">
        <v>8</v>
      </c>
      <c r="E240" s="3" t="s">
        <v>9</v>
      </c>
      <c r="F240" s="93">
        <f>F241+F246+F250+F253+F260+F263+F284</f>
        <v>22810.7</v>
      </c>
      <c r="G240" s="94">
        <f>G241+G246+G250+G253+G260+G263+G284</f>
        <v>22810.9</v>
      </c>
      <c r="H240" s="2"/>
      <c r="I240" s="2"/>
    </row>
    <row r="241" spans="1:8" ht="38.25" outlineLevel="4" x14ac:dyDescent="0.25">
      <c r="A241" s="29" t="s">
        <v>124</v>
      </c>
      <c r="B241" s="28" t="s">
        <v>165</v>
      </c>
      <c r="C241" s="28" t="s">
        <v>117</v>
      </c>
      <c r="D241" s="28" t="s">
        <v>125</v>
      </c>
      <c r="E241" s="28" t="s">
        <v>9</v>
      </c>
      <c r="F241" s="99">
        <f>F242+F244</f>
        <v>23.5</v>
      </c>
      <c r="G241" s="100">
        <f>G242+G244</f>
        <v>23.5</v>
      </c>
      <c r="H241" s="24"/>
    </row>
    <row r="242" spans="1:8" ht="38.25" outlineLevel="4" x14ac:dyDescent="0.25">
      <c r="A242" s="27" t="s">
        <v>372</v>
      </c>
      <c r="B242" s="56" t="s">
        <v>165</v>
      </c>
      <c r="C242" s="56" t="s">
        <v>117</v>
      </c>
      <c r="D242" s="58" t="s">
        <v>373</v>
      </c>
      <c r="E242" s="56" t="s">
        <v>9</v>
      </c>
      <c r="F242" s="85">
        <f>F243</f>
        <v>15</v>
      </c>
      <c r="G242" s="86">
        <f>G243</f>
        <v>15</v>
      </c>
      <c r="H242" s="24"/>
    </row>
    <row r="243" spans="1:8" ht="25.5" outlineLevel="4" x14ac:dyDescent="0.25">
      <c r="A243" s="59" t="s">
        <v>374</v>
      </c>
      <c r="B243" s="56" t="s">
        <v>165</v>
      </c>
      <c r="C243" s="56" t="s">
        <v>117</v>
      </c>
      <c r="D243" s="58" t="s">
        <v>373</v>
      </c>
      <c r="E243" s="56">
        <v>300</v>
      </c>
      <c r="F243" s="85">
        <v>15</v>
      </c>
      <c r="G243" s="86">
        <v>15</v>
      </c>
      <c r="H243" s="24"/>
    </row>
    <row r="244" spans="1:8" ht="25.5" outlineLevel="7" x14ac:dyDescent="0.25">
      <c r="A244" s="30" t="s">
        <v>192</v>
      </c>
      <c r="B244" s="31" t="s">
        <v>165</v>
      </c>
      <c r="C244" s="31" t="s">
        <v>117</v>
      </c>
      <c r="D244" s="31" t="s">
        <v>193</v>
      </c>
      <c r="E244" s="31" t="s">
        <v>9</v>
      </c>
      <c r="F244" s="87">
        <f>F245</f>
        <v>8.5</v>
      </c>
      <c r="G244" s="88">
        <f>G245</f>
        <v>8.5</v>
      </c>
      <c r="H244" s="24"/>
    </row>
    <row r="245" spans="1:8" ht="38.25" outlineLevel="7" x14ac:dyDescent="0.25">
      <c r="A245" s="30" t="s">
        <v>23</v>
      </c>
      <c r="B245" s="31" t="s">
        <v>165</v>
      </c>
      <c r="C245" s="31" t="s">
        <v>117</v>
      </c>
      <c r="D245" s="31" t="s">
        <v>193</v>
      </c>
      <c r="E245" s="31" t="s">
        <v>24</v>
      </c>
      <c r="F245" s="87">
        <v>8.5</v>
      </c>
      <c r="G245" s="88">
        <v>8.5</v>
      </c>
      <c r="H245" s="24"/>
    </row>
    <row r="246" spans="1:8" ht="51" outlineLevel="4" x14ac:dyDescent="0.25">
      <c r="A246" s="32" t="s">
        <v>194</v>
      </c>
      <c r="B246" s="33" t="s">
        <v>165</v>
      </c>
      <c r="C246" s="33" t="s">
        <v>117</v>
      </c>
      <c r="D246" s="33" t="s">
        <v>195</v>
      </c>
      <c r="E246" s="33" t="s">
        <v>9</v>
      </c>
      <c r="F246" s="89">
        <f>F247</f>
        <v>400</v>
      </c>
      <c r="G246" s="90">
        <f>G247</f>
        <v>400</v>
      </c>
      <c r="H246" s="24"/>
    </row>
    <row r="247" spans="1:8" ht="25.5" outlineLevel="7" x14ac:dyDescent="0.25">
      <c r="A247" s="30" t="s">
        <v>196</v>
      </c>
      <c r="B247" s="31" t="s">
        <v>165</v>
      </c>
      <c r="C247" s="31" t="s">
        <v>117</v>
      </c>
      <c r="D247" s="31" t="s">
        <v>197</v>
      </c>
      <c r="E247" s="31" t="s">
        <v>9</v>
      </c>
      <c r="F247" s="87">
        <f>F248+F249</f>
        <v>400</v>
      </c>
      <c r="G247" s="88">
        <f>G248+G249</f>
        <v>400</v>
      </c>
      <c r="H247" s="24"/>
    </row>
    <row r="248" spans="1:8" ht="38.25" outlineLevel="7" x14ac:dyDescent="0.25">
      <c r="A248" s="30" t="s">
        <v>23</v>
      </c>
      <c r="B248" s="31" t="s">
        <v>165</v>
      </c>
      <c r="C248" s="31" t="s">
        <v>117</v>
      </c>
      <c r="D248" s="31" t="s">
        <v>197</v>
      </c>
      <c r="E248" s="31" t="s">
        <v>24</v>
      </c>
      <c r="F248" s="87">
        <v>350</v>
      </c>
      <c r="G248" s="88">
        <v>350</v>
      </c>
      <c r="H248" s="24"/>
    </row>
    <row r="249" spans="1:8" outlineLevel="7" x14ac:dyDescent="0.25">
      <c r="A249" s="30" t="s">
        <v>28</v>
      </c>
      <c r="B249" s="31" t="s">
        <v>165</v>
      </c>
      <c r="C249" s="31" t="s">
        <v>117</v>
      </c>
      <c r="D249" s="31" t="s">
        <v>197</v>
      </c>
      <c r="E249" s="31" t="s">
        <v>29</v>
      </c>
      <c r="F249" s="87">
        <v>50</v>
      </c>
      <c r="G249" s="88">
        <v>50</v>
      </c>
      <c r="H249" s="24"/>
    </row>
    <row r="250" spans="1:8" ht="51" outlineLevel="4" x14ac:dyDescent="0.25">
      <c r="A250" s="32" t="s">
        <v>107</v>
      </c>
      <c r="B250" s="33" t="s">
        <v>165</v>
      </c>
      <c r="C250" s="33" t="s">
        <v>117</v>
      </c>
      <c r="D250" s="33" t="s">
        <v>108</v>
      </c>
      <c r="E250" s="33" t="s">
        <v>9</v>
      </c>
      <c r="F250" s="89">
        <f>F251</f>
        <v>124</v>
      </c>
      <c r="G250" s="90">
        <f>G251</f>
        <v>124</v>
      </c>
      <c r="H250" s="24"/>
    </row>
    <row r="251" spans="1:8" ht="38.25" outlineLevel="7" x14ac:dyDescent="0.25">
      <c r="A251" s="30" t="s">
        <v>198</v>
      </c>
      <c r="B251" s="31" t="s">
        <v>165</v>
      </c>
      <c r="C251" s="31" t="s">
        <v>117</v>
      </c>
      <c r="D251" s="31" t="s">
        <v>199</v>
      </c>
      <c r="E251" s="31" t="s">
        <v>9</v>
      </c>
      <c r="F251" s="87">
        <f>F252</f>
        <v>124</v>
      </c>
      <c r="G251" s="88">
        <f>G252</f>
        <v>124</v>
      </c>
      <c r="H251" s="24"/>
    </row>
    <row r="252" spans="1:8" outlineLevel="7" x14ac:dyDescent="0.25">
      <c r="A252" s="30" t="s">
        <v>28</v>
      </c>
      <c r="B252" s="31" t="s">
        <v>165</v>
      </c>
      <c r="C252" s="31" t="s">
        <v>117</v>
      </c>
      <c r="D252" s="31" t="s">
        <v>199</v>
      </c>
      <c r="E252" s="31" t="s">
        <v>29</v>
      </c>
      <c r="F252" s="87">
        <v>124</v>
      </c>
      <c r="G252" s="88">
        <v>124</v>
      </c>
      <c r="H252" s="24"/>
    </row>
    <row r="253" spans="1:8" ht="51" outlineLevel="4" x14ac:dyDescent="0.25">
      <c r="A253" s="32" t="s">
        <v>49</v>
      </c>
      <c r="B253" s="33" t="s">
        <v>165</v>
      </c>
      <c r="C253" s="33" t="s">
        <v>117</v>
      </c>
      <c r="D253" s="33" t="s">
        <v>50</v>
      </c>
      <c r="E253" s="33" t="s">
        <v>9</v>
      </c>
      <c r="F253" s="89">
        <f>F258+F254+F256</f>
        <v>212.8</v>
      </c>
      <c r="G253" s="90">
        <f>G258+G254+G256</f>
        <v>212.8</v>
      </c>
      <c r="H253" s="24"/>
    </row>
    <row r="254" spans="1:8" ht="25.5" customHeight="1" outlineLevel="4" x14ac:dyDescent="0.25">
      <c r="A254" s="49" t="s">
        <v>375</v>
      </c>
      <c r="B254" s="57" t="s">
        <v>165</v>
      </c>
      <c r="C254" s="57" t="s">
        <v>117</v>
      </c>
      <c r="D254" s="57" t="s">
        <v>376</v>
      </c>
      <c r="E254" s="57" t="s">
        <v>9</v>
      </c>
      <c r="F254" s="89">
        <f>F255</f>
        <v>200</v>
      </c>
      <c r="G254" s="90">
        <f>G255</f>
        <v>200</v>
      </c>
      <c r="H254" s="24"/>
    </row>
    <row r="255" spans="1:8" ht="38.25" outlineLevel="4" x14ac:dyDescent="0.25">
      <c r="A255" s="27" t="s">
        <v>23</v>
      </c>
      <c r="B255" s="56" t="s">
        <v>165</v>
      </c>
      <c r="C255" s="56" t="s">
        <v>117</v>
      </c>
      <c r="D255" s="56" t="s">
        <v>376</v>
      </c>
      <c r="E255" s="56" t="s">
        <v>24</v>
      </c>
      <c r="F255" s="87">
        <v>200</v>
      </c>
      <c r="G255" s="88">
        <v>200</v>
      </c>
      <c r="H255" s="24"/>
    </row>
    <row r="256" spans="1:8" hidden="1" outlineLevel="4" x14ac:dyDescent="0.25">
      <c r="A256" s="49"/>
      <c r="B256" s="57"/>
      <c r="C256" s="57"/>
      <c r="D256" s="57"/>
      <c r="E256" s="57"/>
      <c r="F256" s="89"/>
      <c r="G256" s="90"/>
      <c r="H256" s="24"/>
    </row>
    <row r="257" spans="1:8" hidden="1" outlineLevel="4" x14ac:dyDescent="0.25">
      <c r="A257" s="27"/>
      <c r="B257" s="56"/>
      <c r="C257" s="56"/>
      <c r="D257" s="56"/>
      <c r="E257" s="56"/>
      <c r="F257" s="87"/>
      <c r="G257" s="88"/>
      <c r="H257" s="24"/>
    </row>
    <row r="258" spans="1:8" outlineLevel="7" x14ac:dyDescent="0.25">
      <c r="A258" s="30" t="s">
        <v>200</v>
      </c>
      <c r="B258" s="31" t="s">
        <v>165</v>
      </c>
      <c r="C258" s="31" t="s">
        <v>117</v>
      </c>
      <c r="D258" s="31" t="s">
        <v>201</v>
      </c>
      <c r="E258" s="31" t="s">
        <v>9</v>
      </c>
      <c r="F258" s="87">
        <f>F259</f>
        <v>12.8</v>
      </c>
      <c r="G258" s="88">
        <f>G259</f>
        <v>12.8</v>
      </c>
      <c r="H258" s="24"/>
    </row>
    <row r="259" spans="1:8" ht="38.25" outlineLevel="7" x14ac:dyDescent="0.25">
      <c r="A259" s="30" t="s">
        <v>23</v>
      </c>
      <c r="B259" s="31" t="s">
        <v>165</v>
      </c>
      <c r="C259" s="31" t="s">
        <v>117</v>
      </c>
      <c r="D259" s="31" t="s">
        <v>201</v>
      </c>
      <c r="E259" s="31" t="s">
        <v>24</v>
      </c>
      <c r="F259" s="87">
        <v>12.8</v>
      </c>
      <c r="G259" s="88">
        <v>12.8</v>
      </c>
      <c r="H259" s="24"/>
    </row>
    <row r="260" spans="1:8" ht="51" outlineLevel="7" x14ac:dyDescent="0.25">
      <c r="A260" s="27" t="s">
        <v>34</v>
      </c>
      <c r="B260" s="56" t="s">
        <v>165</v>
      </c>
      <c r="C260" s="56" t="s">
        <v>117</v>
      </c>
      <c r="D260" s="56" t="s">
        <v>35</v>
      </c>
      <c r="E260" s="56" t="s">
        <v>9</v>
      </c>
      <c r="F260" s="87">
        <f>F261</f>
        <v>200</v>
      </c>
      <c r="G260" s="88">
        <f>G261</f>
        <v>200</v>
      </c>
      <c r="H260" s="24"/>
    </row>
    <row r="261" spans="1:8" ht="25.5" outlineLevel="7" x14ac:dyDescent="0.25">
      <c r="A261" s="27" t="s">
        <v>377</v>
      </c>
      <c r="B261" s="56" t="s">
        <v>165</v>
      </c>
      <c r="C261" s="56" t="s">
        <v>117</v>
      </c>
      <c r="D261" s="56" t="s">
        <v>378</v>
      </c>
      <c r="E261" s="56" t="s">
        <v>9</v>
      </c>
      <c r="F261" s="87">
        <f>F262</f>
        <v>200</v>
      </c>
      <c r="G261" s="88">
        <f>G262</f>
        <v>200</v>
      </c>
      <c r="H261" s="24"/>
    </row>
    <row r="262" spans="1:8" ht="38.25" outlineLevel="7" x14ac:dyDescent="0.25">
      <c r="A262" s="27" t="s">
        <v>23</v>
      </c>
      <c r="B262" s="56" t="s">
        <v>165</v>
      </c>
      <c r="C262" s="56" t="s">
        <v>117</v>
      </c>
      <c r="D262" s="56" t="s">
        <v>378</v>
      </c>
      <c r="E262" s="56" t="s">
        <v>24</v>
      </c>
      <c r="F262" s="87">
        <v>200</v>
      </c>
      <c r="G262" s="88">
        <v>200</v>
      </c>
      <c r="H262" s="24"/>
    </row>
    <row r="263" spans="1:8" ht="25.5" outlineLevel="4" x14ac:dyDescent="0.25">
      <c r="A263" s="32" t="s">
        <v>168</v>
      </c>
      <c r="B263" s="33" t="s">
        <v>165</v>
      </c>
      <c r="C263" s="33" t="s">
        <v>117</v>
      </c>
      <c r="D263" s="33" t="s">
        <v>169</v>
      </c>
      <c r="E263" s="33" t="s">
        <v>9</v>
      </c>
      <c r="F263" s="89">
        <f>F264+F267+F271+F275</f>
        <v>21340.400000000001</v>
      </c>
      <c r="G263" s="90">
        <f>G264+G267+G271+G275</f>
        <v>21340.600000000002</v>
      </c>
      <c r="H263" s="24"/>
    </row>
    <row r="264" spans="1:8" outlineLevel="7" x14ac:dyDescent="0.25">
      <c r="A264" s="32" t="s">
        <v>202</v>
      </c>
      <c r="B264" s="33" t="s">
        <v>165</v>
      </c>
      <c r="C264" s="33" t="s">
        <v>117</v>
      </c>
      <c r="D264" s="33" t="s">
        <v>203</v>
      </c>
      <c r="E264" s="33" t="s">
        <v>9</v>
      </c>
      <c r="F264" s="89">
        <f>F265+F266</f>
        <v>155.1</v>
      </c>
      <c r="G264" s="90">
        <f>G265+G266</f>
        <v>155.1</v>
      </c>
      <c r="H264" s="24"/>
    </row>
    <row r="265" spans="1:8" ht="38.25" hidden="1" outlineLevel="7" x14ac:dyDescent="0.25">
      <c r="A265" s="30" t="s">
        <v>23</v>
      </c>
      <c r="B265" s="31" t="s">
        <v>165</v>
      </c>
      <c r="C265" s="31" t="s">
        <v>117</v>
      </c>
      <c r="D265" s="31" t="s">
        <v>203</v>
      </c>
      <c r="E265" s="31" t="s">
        <v>24</v>
      </c>
      <c r="F265" s="87"/>
      <c r="G265" s="88"/>
      <c r="H265" s="24"/>
    </row>
    <row r="266" spans="1:8" outlineLevel="7" x14ac:dyDescent="0.25">
      <c r="A266" s="30" t="s">
        <v>28</v>
      </c>
      <c r="B266" s="31" t="s">
        <v>165</v>
      </c>
      <c r="C266" s="31" t="s">
        <v>117</v>
      </c>
      <c r="D266" s="31" t="s">
        <v>203</v>
      </c>
      <c r="E266" s="31" t="s">
        <v>29</v>
      </c>
      <c r="F266" s="87">
        <v>155.1</v>
      </c>
      <c r="G266" s="88">
        <v>155.1</v>
      </c>
      <c r="H266" s="24"/>
    </row>
    <row r="267" spans="1:8" ht="25.5" outlineLevel="7" x14ac:dyDescent="0.25">
      <c r="A267" s="32" t="s">
        <v>204</v>
      </c>
      <c r="B267" s="33" t="s">
        <v>165</v>
      </c>
      <c r="C267" s="33" t="s">
        <v>117</v>
      </c>
      <c r="D267" s="33" t="s">
        <v>205</v>
      </c>
      <c r="E267" s="33" t="s">
        <v>9</v>
      </c>
      <c r="F267" s="89">
        <f>F268+F269+F270</f>
        <v>6871</v>
      </c>
      <c r="G267" s="90">
        <f>G268+G269+G270</f>
        <v>6943.3</v>
      </c>
      <c r="H267" s="24"/>
    </row>
    <row r="268" spans="1:8" ht="76.5" outlineLevel="7" x14ac:dyDescent="0.25">
      <c r="A268" s="30" t="s">
        <v>21</v>
      </c>
      <c r="B268" s="31" t="s">
        <v>165</v>
      </c>
      <c r="C268" s="31" t="s">
        <v>117</v>
      </c>
      <c r="D268" s="31" t="s">
        <v>205</v>
      </c>
      <c r="E268" s="31" t="s">
        <v>22</v>
      </c>
      <c r="F268" s="87">
        <v>6004.5</v>
      </c>
      <c r="G268" s="88">
        <v>6076.8</v>
      </c>
      <c r="H268" s="24"/>
    </row>
    <row r="269" spans="1:8" ht="38.25" outlineLevel="7" x14ac:dyDescent="0.25">
      <c r="A269" s="30" t="s">
        <v>23</v>
      </c>
      <c r="B269" s="31" t="s">
        <v>165</v>
      </c>
      <c r="C269" s="31" t="s">
        <v>117</v>
      </c>
      <c r="D269" s="31" t="s">
        <v>205</v>
      </c>
      <c r="E269" s="31" t="s">
        <v>24</v>
      </c>
      <c r="F269" s="87">
        <v>866</v>
      </c>
      <c r="G269" s="88">
        <v>866</v>
      </c>
      <c r="H269" s="24"/>
    </row>
    <row r="270" spans="1:8" outlineLevel="7" x14ac:dyDescent="0.25">
      <c r="A270" s="30" t="s">
        <v>28</v>
      </c>
      <c r="B270" s="31" t="s">
        <v>165</v>
      </c>
      <c r="C270" s="31" t="s">
        <v>117</v>
      </c>
      <c r="D270" s="31" t="s">
        <v>205</v>
      </c>
      <c r="E270" s="31" t="s">
        <v>29</v>
      </c>
      <c r="F270" s="87">
        <v>0.5</v>
      </c>
      <c r="G270" s="88">
        <v>0.5</v>
      </c>
      <c r="H270" s="24"/>
    </row>
    <row r="271" spans="1:8" ht="25.5" outlineLevel="7" x14ac:dyDescent="0.25">
      <c r="A271" s="32" t="s">
        <v>206</v>
      </c>
      <c r="B271" s="33" t="s">
        <v>165</v>
      </c>
      <c r="C271" s="33" t="s">
        <v>117</v>
      </c>
      <c r="D271" s="33" t="s">
        <v>207</v>
      </c>
      <c r="E271" s="33" t="s">
        <v>9</v>
      </c>
      <c r="F271" s="89">
        <f>F272+F273+F274</f>
        <v>3738.8</v>
      </c>
      <c r="G271" s="90">
        <f>G272+G273+G274</f>
        <v>3783.3</v>
      </c>
      <c r="H271" s="24"/>
    </row>
    <row r="272" spans="1:8" ht="76.5" outlineLevel="7" x14ac:dyDescent="0.25">
      <c r="A272" s="30" t="s">
        <v>21</v>
      </c>
      <c r="B272" s="31" t="s">
        <v>165</v>
      </c>
      <c r="C272" s="31" t="s">
        <v>117</v>
      </c>
      <c r="D272" s="31" t="s">
        <v>207</v>
      </c>
      <c r="E272" s="31" t="s">
        <v>22</v>
      </c>
      <c r="F272" s="87">
        <v>3685.9</v>
      </c>
      <c r="G272" s="88">
        <v>3730.4</v>
      </c>
      <c r="H272" s="24"/>
    </row>
    <row r="273" spans="1:8" ht="38.25" outlineLevel="7" x14ac:dyDescent="0.25">
      <c r="A273" s="30" t="s">
        <v>23</v>
      </c>
      <c r="B273" s="31" t="s">
        <v>165</v>
      </c>
      <c r="C273" s="31" t="s">
        <v>117</v>
      </c>
      <c r="D273" s="31" t="s">
        <v>207</v>
      </c>
      <c r="E273" s="31" t="s">
        <v>24</v>
      </c>
      <c r="F273" s="87">
        <v>52.9</v>
      </c>
      <c r="G273" s="88">
        <v>52.9</v>
      </c>
      <c r="H273" s="24"/>
    </row>
    <row r="274" spans="1:8" hidden="1" outlineLevel="7" x14ac:dyDescent="0.25">
      <c r="A274" s="30" t="s">
        <v>28</v>
      </c>
      <c r="B274" s="31" t="s">
        <v>165</v>
      </c>
      <c r="C274" s="31" t="s">
        <v>117</v>
      </c>
      <c r="D274" s="31" t="s">
        <v>207</v>
      </c>
      <c r="E274" s="31" t="s">
        <v>29</v>
      </c>
      <c r="F274" s="87"/>
      <c r="G274" s="88"/>
      <c r="H274" s="24"/>
    </row>
    <row r="275" spans="1:8" outlineLevel="5" collapsed="1" x14ac:dyDescent="0.25">
      <c r="A275" s="49" t="s">
        <v>319</v>
      </c>
      <c r="B275" s="33" t="s">
        <v>165</v>
      </c>
      <c r="C275" s="33" t="s">
        <v>117</v>
      </c>
      <c r="D275" s="33" t="s">
        <v>176</v>
      </c>
      <c r="E275" s="33" t="s">
        <v>9</v>
      </c>
      <c r="F275" s="89">
        <f>F276+F278+F280+F282</f>
        <v>10575.5</v>
      </c>
      <c r="G275" s="90">
        <f>G276+G278+G280+G282</f>
        <v>10458.900000000001</v>
      </c>
      <c r="H275" s="24"/>
    </row>
    <row r="276" spans="1:8" ht="54" customHeight="1" outlineLevel="7" x14ac:dyDescent="0.25">
      <c r="A276" s="67" t="s">
        <v>395</v>
      </c>
      <c r="B276" s="57" t="s">
        <v>165</v>
      </c>
      <c r="C276" s="57" t="s">
        <v>117</v>
      </c>
      <c r="D276" s="57" t="s">
        <v>208</v>
      </c>
      <c r="E276" s="31" t="s">
        <v>9</v>
      </c>
      <c r="F276" s="87">
        <f>F277</f>
        <v>89</v>
      </c>
      <c r="G276" s="88">
        <f>G277</f>
        <v>89.2</v>
      </c>
      <c r="H276" s="24"/>
    </row>
    <row r="277" spans="1:8" ht="38.25" outlineLevel="7" x14ac:dyDescent="0.25">
      <c r="A277" s="30" t="s">
        <v>23</v>
      </c>
      <c r="B277" s="31" t="s">
        <v>165</v>
      </c>
      <c r="C277" s="31" t="s">
        <v>117</v>
      </c>
      <c r="D277" s="31" t="s">
        <v>208</v>
      </c>
      <c r="E277" s="31" t="s">
        <v>24</v>
      </c>
      <c r="F277" s="87">
        <v>89</v>
      </c>
      <c r="G277" s="88">
        <v>89.2</v>
      </c>
      <c r="H277" s="24"/>
    </row>
    <row r="278" spans="1:8" ht="63.75" outlineLevel="7" x14ac:dyDescent="0.25">
      <c r="A278" s="30" t="s">
        <v>209</v>
      </c>
      <c r="B278" s="31" t="s">
        <v>165</v>
      </c>
      <c r="C278" s="31" t="s">
        <v>117</v>
      </c>
      <c r="D278" s="31" t="s">
        <v>210</v>
      </c>
      <c r="E278" s="31" t="s">
        <v>9</v>
      </c>
      <c r="F278" s="87">
        <f>F279</f>
        <v>1.4</v>
      </c>
      <c r="G278" s="88">
        <f>G279</f>
        <v>1.4</v>
      </c>
      <c r="H278" s="24"/>
    </row>
    <row r="279" spans="1:8" ht="38.25" outlineLevel="7" x14ac:dyDescent="0.25">
      <c r="A279" s="30" t="s">
        <v>23</v>
      </c>
      <c r="B279" s="31" t="s">
        <v>165</v>
      </c>
      <c r="C279" s="31" t="s">
        <v>117</v>
      </c>
      <c r="D279" s="31" t="s">
        <v>210</v>
      </c>
      <c r="E279" s="31" t="s">
        <v>24</v>
      </c>
      <c r="F279" s="87">
        <v>1.4</v>
      </c>
      <c r="G279" s="88">
        <v>1.4</v>
      </c>
      <c r="H279" s="24"/>
    </row>
    <row r="280" spans="1:8" ht="25.5" outlineLevel="7" x14ac:dyDescent="0.25">
      <c r="A280" s="30" t="s">
        <v>211</v>
      </c>
      <c r="B280" s="31" t="s">
        <v>165</v>
      </c>
      <c r="C280" s="31" t="s">
        <v>117</v>
      </c>
      <c r="D280" s="31" t="s">
        <v>212</v>
      </c>
      <c r="E280" s="31" t="s">
        <v>9</v>
      </c>
      <c r="F280" s="87">
        <f>F281</f>
        <v>6496.8</v>
      </c>
      <c r="G280" s="88">
        <f>G281</f>
        <v>6424.5</v>
      </c>
      <c r="H280" s="24"/>
    </row>
    <row r="281" spans="1:8" ht="76.5" outlineLevel="7" x14ac:dyDescent="0.25">
      <c r="A281" s="30" t="s">
        <v>21</v>
      </c>
      <c r="B281" s="31" t="s">
        <v>165</v>
      </c>
      <c r="C281" s="31" t="s">
        <v>117</v>
      </c>
      <c r="D281" s="31" t="s">
        <v>212</v>
      </c>
      <c r="E281" s="31" t="s">
        <v>22</v>
      </c>
      <c r="F281" s="87">
        <v>6496.8</v>
      </c>
      <c r="G281" s="88">
        <v>6424.5</v>
      </c>
      <c r="H281" s="24"/>
    </row>
    <row r="282" spans="1:8" ht="25.5" outlineLevel="7" x14ac:dyDescent="0.25">
      <c r="A282" s="30" t="s">
        <v>61</v>
      </c>
      <c r="B282" s="31" t="s">
        <v>165</v>
      </c>
      <c r="C282" s="31" t="s">
        <v>117</v>
      </c>
      <c r="D282" s="31" t="s">
        <v>213</v>
      </c>
      <c r="E282" s="31" t="s">
        <v>9</v>
      </c>
      <c r="F282" s="87">
        <f>F283</f>
        <v>3988.3</v>
      </c>
      <c r="G282" s="88">
        <f>G283</f>
        <v>3943.8</v>
      </c>
      <c r="H282" s="24"/>
    </row>
    <row r="283" spans="1:8" ht="76.5" outlineLevel="7" x14ac:dyDescent="0.25">
      <c r="A283" s="42" t="s">
        <v>21</v>
      </c>
      <c r="B283" s="31" t="s">
        <v>165</v>
      </c>
      <c r="C283" s="31" t="s">
        <v>117</v>
      </c>
      <c r="D283" s="31" t="s">
        <v>213</v>
      </c>
      <c r="E283" s="31" t="s">
        <v>22</v>
      </c>
      <c r="F283" s="87">
        <v>3988.3</v>
      </c>
      <c r="G283" s="88">
        <v>3943.8</v>
      </c>
      <c r="H283" s="24"/>
    </row>
    <row r="284" spans="1:8" ht="38.25" outlineLevel="7" x14ac:dyDescent="0.25">
      <c r="A284" s="22" t="s">
        <v>380</v>
      </c>
      <c r="B284" s="58">
        <v>936</v>
      </c>
      <c r="C284" s="58" t="s">
        <v>117</v>
      </c>
      <c r="D284" s="58">
        <v>1200000000</v>
      </c>
      <c r="E284" s="58" t="s">
        <v>9</v>
      </c>
      <c r="F284" s="87">
        <f>F285+F287</f>
        <v>510</v>
      </c>
      <c r="G284" s="88">
        <f>G285+G287</f>
        <v>510</v>
      </c>
      <c r="H284" s="24"/>
    </row>
    <row r="285" spans="1:8" ht="25.5" outlineLevel="7" x14ac:dyDescent="0.25">
      <c r="A285" s="21" t="s">
        <v>381</v>
      </c>
      <c r="B285" s="58" t="s">
        <v>165</v>
      </c>
      <c r="C285" s="58" t="s">
        <v>117</v>
      </c>
      <c r="D285" s="58" t="s">
        <v>383</v>
      </c>
      <c r="E285" s="58" t="s">
        <v>9</v>
      </c>
      <c r="F285" s="87">
        <f>F286</f>
        <v>500</v>
      </c>
      <c r="G285" s="88">
        <f>G286</f>
        <v>500</v>
      </c>
      <c r="H285" s="24"/>
    </row>
    <row r="286" spans="1:8" ht="38.25" outlineLevel="7" x14ac:dyDescent="0.25">
      <c r="A286" s="27" t="s">
        <v>23</v>
      </c>
      <c r="B286" s="58" t="s">
        <v>165</v>
      </c>
      <c r="C286" s="58" t="s">
        <v>117</v>
      </c>
      <c r="D286" s="58" t="s">
        <v>383</v>
      </c>
      <c r="E286" s="58" t="s">
        <v>24</v>
      </c>
      <c r="F286" s="87">
        <v>500</v>
      </c>
      <c r="G286" s="88">
        <v>500</v>
      </c>
      <c r="H286" s="24"/>
    </row>
    <row r="287" spans="1:8" ht="25.5" outlineLevel="7" x14ac:dyDescent="0.25">
      <c r="A287" s="47" t="s">
        <v>382</v>
      </c>
      <c r="B287" s="58" t="s">
        <v>165</v>
      </c>
      <c r="C287" s="58" t="s">
        <v>117</v>
      </c>
      <c r="D287" s="58" t="s">
        <v>384</v>
      </c>
      <c r="E287" s="58" t="s">
        <v>9</v>
      </c>
      <c r="F287" s="87">
        <f>F288</f>
        <v>10</v>
      </c>
      <c r="G287" s="88">
        <f>G288</f>
        <v>10</v>
      </c>
      <c r="H287" s="24"/>
    </row>
    <row r="288" spans="1:8" ht="38.25" outlineLevel="7" x14ac:dyDescent="0.25">
      <c r="A288" s="27" t="s">
        <v>23</v>
      </c>
      <c r="B288" s="58" t="s">
        <v>165</v>
      </c>
      <c r="C288" s="58" t="s">
        <v>117</v>
      </c>
      <c r="D288" s="58" t="s">
        <v>384</v>
      </c>
      <c r="E288" s="58" t="s">
        <v>24</v>
      </c>
      <c r="F288" s="87">
        <v>10</v>
      </c>
      <c r="G288" s="88">
        <v>10</v>
      </c>
      <c r="H288" s="24"/>
    </row>
    <row r="289" spans="1:8" ht="40.5" customHeight="1" outlineLevel="1" x14ac:dyDescent="0.25">
      <c r="A289" s="32" t="s">
        <v>30</v>
      </c>
      <c r="B289" s="33" t="s">
        <v>165</v>
      </c>
      <c r="C289" s="33" t="s">
        <v>31</v>
      </c>
      <c r="D289" s="33" t="s">
        <v>8</v>
      </c>
      <c r="E289" s="33" t="s">
        <v>9</v>
      </c>
      <c r="F289" s="89">
        <f t="shared" ref="F289:G292" si="13">F290</f>
        <v>2401.5</v>
      </c>
      <c r="G289" s="90">
        <f t="shared" si="13"/>
        <v>2401.5</v>
      </c>
      <c r="H289" s="24"/>
    </row>
    <row r="290" spans="1:8" ht="39.75" customHeight="1" outlineLevel="2" x14ac:dyDescent="0.25">
      <c r="A290" s="32" t="s">
        <v>214</v>
      </c>
      <c r="B290" s="33" t="s">
        <v>165</v>
      </c>
      <c r="C290" s="33" t="s">
        <v>215</v>
      </c>
      <c r="D290" s="33" t="s">
        <v>8</v>
      </c>
      <c r="E290" s="33" t="s">
        <v>9</v>
      </c>
      <c r="F290" s="89">
        <f>F291+F295</f>
        <v>2401.5</v>
      </c>
      <c r="G290" s="90">
        <f>G291+G295</f>
        <v>2401.5</v>
      </c>
      <c r="H290" s="24"/>
    </row>
    <row r="291" spans="1:8" ht="51" outlineLevel="4" x14ac:dyDescent="0.25">
      <c r="A291" s="30" t="s">
        <v>49</v>
      </c>
      <c r="B291" s="31" t="s">
        <v>165</v>
      </c>
      <c r="C291" s="31" t="s">
        <v>215</v>
      </c>
      <c r="D291" s="31" t="s">
        <v>50</v>
      </c>
      <c r="E291" s="31" t="s">
        <v>9</v>
      </c>
      <c r="F291" s="87">
        <f t="shared" si="13"/>
        <v>2326.5</v>
      </c>
      <c r="G291" s="88">
        <f t="shared" si="13"/>
        <v>2326.5</v>
      </c>
      <c r="H291" s="24"/>
    </row>
    <row r="292" spans="1:8" ht="51" outlineLevel="7" x14ac:dyDescent="0.25">
      <c r="A292" s="30" t="s">
        <v>216</v>
      </c>
      <c r="B292" s="31" t="s">
        <v>165</v>
      </c>
      <c r="C292" s="31" t="s">
        <v>215</v>
      </c>
      <c r="D292" s="31" t="s">
        <v>217</v>
      </c>
      <c r="E292" s="31" t="s">
        <v>9</v>
      </c>
      <c r="F292" s="87">
        <f t="shared" si="13"/>
        <v>2326.5</v>
      </c>
      <c r="G292" s="88">
        <f t="shared" si="13"/>
        <v>2326.5</v>
      </c>
      <c r="H292" s="24"/>
    </row>
    <row r="293" spans="1:8" ht="76.5" outlineLevel="7" x14ac:dyDescent="0.25">
      <c r="A293" s="30" t="s">
        <v>21</v>
      </c>
      <c r="B293" s="31" t="s">
        <v>165</v>
      </c>
      <c r="C293" s="31" t="s">
        <v>215</v>
      </c>
      <c r="D293" s="31" t="s">
        <v>217</v>
      </c>
      <c r="E293" s="31" t="s">
        <v>22</v>
      </c>
      <c r="F293" s="87">
        <v>2326.5</v>
      </c>
      <c r="G293" s="88">
        <v>2326.5</v>
      </c>
      <c r="H293" s="24"/>
    </row>
    <row r="294" spans="1:8" ht="38.25" outlineLevel="7" x14ac:dyDescent="0.25">
      <c r="A294" s="27" t="s">
        <v>387</v>
      </c>
      <c r="B294" s="58" t="s">
        <v>165</v>
      </c>
      <c r="C294" s="58" t="s">
        <v>33</v>
      </c>
      <c r="D294" s="58" t="s">
        <v>8</v>
      </c>
      <c r="E294" s="58" t="s">
        <v>9</v>
      </c>
      <c r="F294" s="87">
        <f t="shared" ref="F294:G296" si="14">F295</f>
        <v>75</v>
      </c>
      <c r="G294" s="88">
        <f t="shared" si="14"/>
        <v>75</v>
      </c>
      <c r="H294" s="24"/>
    </row>
    <row r="295" spans="1:8" ht="38.25" outlineLevel="3" x14ac:dyDescent="0.25">
      <c r="A295" s="27" t="s">
        <v>120</v>
      </c>
      <c r="B295" s="58" t="s">
        <v>165</v>
      </c>
      <c r="C295" s="58" t="s">
        <v>33</v>
      </c>
      <c r="D295" s="58" t="s">
        <v>121</v>
      </c>
      <c r="E295" s="58" t="s">
        <v>9</v>
      </c>
      <c r="F295" s="87">
        <f t="shared" si="14"/>
        <v>75</v>
      </c>
      <c r="G295" s="88">
        <f t="shared" si="14"/>
        <v>75</v>
      </c>
      <c r="H295" s="24"/>
    </row>
    <row r="296" spans="1:8" ht="38.25" outlineLevel="7" x14ac:dyDescent="0.25">
      <c r="A296" s="49" t="s">
        <v>218</v>
      </c>
      <c r="B296" s="60" t="s">
        <v>165</v>
      </c>
      <c r="C296" s="60" t="s">
        <v>33</v>
      </c>
      <c r="D296" s="60" t="s">
        <v>219</v>
      </c>
      <c r="E296" s="60" t="s">
        <v>9</v>
      </c>
      <c r="F296" s="87">
        <f t="shared" si="14"/>
        <v>75</v>
      </c>
      <c r="G296" s="88">
        <f t="shared" si="14"/>
        <v>75</v>
      </c>
      <c r="H296" s="24"/>
    </row>
    <row r="297" spans="1:8" ht="25.5" outlineLevel="7" x14ac:dyDescent="0.25">
      <c r="A297" s="59" t="s">
        <v>374</v>
      </c>
      <c r="B297" s="58" t="s">
        <v>165</v>
      </c>
      <c r="C297" s="58" t="s">
        <v>33</v>
      </c>
      <c r="D297" s="58" t="s">
        <v>219</v>
      </c>
      <c r="E297" s="58">
        <v>300</v>
      </c>
      <c r="F297" s="87">
        <v>75</v>
      </c>
      <c r="G297" s="88">
        <v>75</v>
      </c>
      <c r="H297" s="24"/>
    </row>
    <row r="298" spans="1:8" outlineLevel="1" x14ac:dyDescent="0.25">
      <c r="A298" s="32" t="s">
        <v>220</v>
      </c>
      <c r="B298" s="33" t="s">
        <v>165</v>
      </c>
      <c r="C298" s="33" t="s">
        <v>221</v>
      </c>
      <c r="D298" s="33" t="s">
        <v>8</v>
      </c>
      <c r="E298" s="33" t="s">
        <v>9</v>
      </c>
      <c r="F298" s="89">
        <f>F299+F305+F311+F320</f>
        <v>50346.308000000005</v>
      </c>
      <c r="G298" s="90">
        <f>G299+G305+G311+G320</f>
        <v>50369.108</v>
      </c>
      <c r="H298" s="24"/>
    </row>
    <row r="299" spans="1:8" outlineLevel="1" x14ac:dyDescent="0.25">
      <c r="A299" s="68" t="s">
        <v>356</v>
      </c>
      <c r="B299" s="69" t="s">
        <v>165</v>
      </c>
      <c r="C299" s="69" t="s">
        <v>357</v>
      </c>
      <c r="D299" s="69" t="s">
        <v>8</v>
      </c>
      <c r="E299" s="69" t="s">
        <v>9</v>
      </c>
      <c r="F299" s="89">
        <f t="shared" ref="F299:G303" si="15">F300</f>
        <v>4086.4</v>
      </c>
      <c r="G299" s="90">
        <f t="shared" si="15"/>
        <v>4086.4</v>
      </c>
      <c r="H299" s="24"/>
    </row>
    <row r="300" spans="1:8" ht="64.5" outlineLevel="1" x14ac:dyDescent="0.25">
      <c r="A300" s="70" t="s">
        <v>358</v>
      </c>
      <c r="B300" s="71" t="s">
        <v>165</v>
      </c>
      <c r="C300" s="69" t="s">
        <v>357</v>
      </c>
      <c r="D300" s="69" t="s">
        <v>359</v>
      </c>
      <c r="E300" s="72" t="s">
        <v>9</v>
      </c>
      <c r="F300" s="89">
        <f t="shared" si="15"/>
        <v>4086.4</v>
      </c>
      <c r="G300" s="90">
        <f t="shared" si="15"/>
        <v>4086.4</v>
      </c>
      <c r="H300" s="24"/>
    </row>
    <row r="301" spans="1:8" ht="29.25" customHeight="1" outlineLevel="1" x14ac:dyDescent="0.25">
      <c r="A301" s="27" t="s">
        <v>320</v>
      </c>
      <c r="B301" s="58">
        <v>936</v>
      </c>
      <c r="C301" s="58" t="s">
        <v>357</v>
      </c>
      <c r="D301" s="58" t="s">
        <v>360</v>
      </c>
      <c r="E301" s="58" t="s">
        <v>9</v>
      </c>
      <c r="F301" s="87">
        <f t="shared" si="15"/>
        <v>4086.4</v>
      </c>
      <c r="G301" s="88">
        <f t="shared" si="15"/>
        <v>4086.4</v>
      </c>
      <c r="H301" s="24"/>
    </row>
    <row r="302" spans="1:8" ht="25.5" outlineLevel="1" x14ac:dyDescent="0.25">
      <c r="A302" s="73" t="s">
        <v>361</v>
      </c>
      <c r="B302" s="55">
        <v>936</v>
      </c>
      <c r="C302" s="55" t="s">
        <v>357</v>
      </c>
      <c r="D302" s="55" t="s">
        <v>362</v>
      </c>
      <c r="E302" s="55" t="s">
        <v>9</v>
      </c>
      <c r="F302" s="87">
        <f t="shared" si="15"/>
        <v>4086.4</v>
      </c>
      <c r="G302" s="88">
        <f t="shared" si="15"/>
        <v>4086.4</v>
      </c>
      <c r="H302" s="24"/>
    </row>
    <row r="303" spans="1:8" ht="76.5" outlineLevel="1" x14ac:dyDescent="0.25">
      <c r="A303" s="74" t="s">
        <v>363</v>
      </c>
      <c r="B303" s="75" t="s">
        <v>165</v>
      </c>
      <c r="C303" s="75" t="s">
        <v>357</v>
      </c>
      <c r="D303" s="45" t="s">
        <v>364</v>
      </c>
      <c r="E303" s="75" t="s">
        <v>9</v>
      </c>
      <c r="F303" s="87">
        <f t="shared" si="15"/>
        <v>4086.4</v>
      </c>
      <c r="G303" s="88">
        <f t="shared" si="15"/>
        <v>4086.4</v>
      </c>
      <c r="H303" s="24"/>
    </row>
    <row r="304" spans="1:8" outlineLevel="1" x14ac:dyDescent="0.25">
      <c r="A304" s="27" t="s">
        <v>28</v>
      </c>
      <c r="B304" s="75" t="s">
        <v>165</v>
      </c>
      <c r="C304" s="75" t="s">
        <v>357</v>
      </c>
      <c r="D304" s="45" t="s">
        <v>364</v>
      </c>
      <c r="E304" s="75" t="s">
        <v>365</v>
      </c>
      <c r="F304" s="87">
        <v>4086.4</v>
      </c>
      <c r="G304" s="88">
        <v>4086.4</v>
      </c>
      <c r="H304" s="24"/>
    </row>
    <row r="305" spans="1:8" outlineLevel="2" x14ac:dyDescent="0.25">
      <c r="A305" s="32" t="s">
        <v>222</v>
      </c>
      <c r="B305" s="33" t="s">
        <v>165</v>
      </c>
      <c r="C305" s="33" t="s">
        <v>223</v>
      </c>
      <c r="D305" s="33" t="s">
        <v>8</v>
      </c>
      <c r="E305" s="33" t="s">
        <v>9</v>
      </c>
      <c r="F305" s="89">
        <f>F306</f>
        <v>33.608000000000004</v>
      </c>
      <c r="G305" s="90">
        <f>G306</f>
        <v>33.608000000000004</v>
      </c>
      <c r="H305" s="24"/>
    </row>
    <row r="306" spans="1:8" ht="38.25" outlineLevel="4" x14ac:dyDescent="0.25">
      <c r="A306" s="30" t="s">
        <v>124</v>
      </c>
      <c r="B306" s="31" t="s">
        <v>165</v>
      </c>
      <c r="C306" s="31" t="s">
        <v>223</v>
      </c>
      <c r="D306" s="31" t="s">
        <v>125</v>
      </c>
      <c r="E306" s="31" t="s">
        <v>9</v>
      </c>
      <c r="F306" s="87">
        <f>F307+F309</f>
        <v>33.608000000000004</v>
      </c>
      <c r="G306" s="88">
        <f>G307+G309</f>
        <v>33.608000000000004</v>
      </c>
      <c r="H306" s="24"/>
    </row>
    <row r="307" spans="1:8" ht="51" hidden="1" outlineLevel="7" x14ac:dyDescent="0.25">
      <c r="A307" s="30" t="s">
        <v>224</v>
      </c>
      <c r="B307" s="31" t="s">
        <v>165</v>
      </c>
      <c r="C307" s="31" t="s">
        <v>223</v>
      </c>
      <c r="D307" s="31" t="s">
        <v>225</v>
      </c>
      <c r="E307" s="31" t="s">
        <v>9</v>
      </c>
      <c r="F307" s="87">
        <f>F308</f>
        <v>0</v>
      </c>
      <c r="G307" s="88">
        <f>G308</f>
        <v>0</v>
      </c>
      <c r="H307" s="24"/>
    </row>
    <row r="308" spans="1:8" hidden="1" outlineLevel="7" x14ac:dyDescent="0.25">
      <c r="A308" s="30" t="s">
        <v>28</v>
      </c>
      <c r="B308" s="31" t="s">
        <v>165</v>
      </c>
      <c r="C308" s="31" t="s">
        <v>223</v>
      </c>
      <c r="D308" s="31" t="s">
        <v>225</v>
      </c>
      <c r="E308" s="31" t="s">
        <v>29</v>
      </c>
      <c r="F308" s="87">
        <f>1114-1114</f>
        <v>0</v>
      </c>
      <c r="G308" s="88">
        <f>1114-1114</f>
        <v>0</v>
      </c>
      <c r="H308" s="24"/>
    </row>
    <row r="309" spans="1:8" ht="76.5" outlineLevel="7" x14ac:dyDescent="0.25">
      <c r="A309" s="30" t="s">
        <v>226</v>
      </c>
      <c r="B309" s="31" t="s">
        <v>165</v>
      </c>
      <c r="C309" s="31" t="s">
        <v>223</v>
      </c>
      <c r="D309" s="31" t="s">
        <v>227</v>
      </c>
      <c r="E309" s="31" t="s">
        <v>9</v>
      </c>
      <c r="F309" s="87">
        <f>F310</f>
        <v>33.608000000000004</v>
      </c>
      <c r="G309" s="88">
        <f>G310</f>
        <v>33.608000000000004</v>
      </c>
      <c r="H309" s="24"/>
    </row>
    <row r="310" spans="1:8" outlineLevel="7" x14ac:dyDescent="0.25">
      <c r="A310" s="30" t="s">
        <v>28</v>
      </c>
      <c r="B310" s="31" t="s">
        <v>165</v>
      </c>
      <c r="C310" s="31" t="s">
        <v>223</v>
      </c>
      <c r="D310" s="31" t="s">
        <v>227</v>
      </c>
      <c r="E310" s="31" t="s">
        <v>29</v>
      </c>
      <c r="F310" s="87">
        <f>56-22.392</f>
        <v>33.608000000000004</v>
      </c>
      <c r="G310" s="88">
        <f>56-22.392</f>
        <v>33.608000000000004</v>
      </c>
      <c r="H310" s="24"/>
    </row>
    <row r="311" spans="1:8" outlineLevel="2" x14ac:dyDescent="0.25">
      <c r="A311" s="32" t="s">
        <v>228</v>
      </c>
      <c r="B311" s="33" t="s">
        <v>165</v>
      </c>
      <c r="C311" s="33" t="s">
        <v>229</v>
      </c>
      <c r="D311" s="33" t="s">
        <v>8</v>
      </c>
      <c r="E311" s="33" t="s">
        <v>9</v>
      </c>
      <c r="F311" s="89">
        <f>F312</f>
        <v>45976.3</v>
      </c>
      <c r="G311" s="90">
        <f>G312</f>
        <v>45999.1</v>
      </c>
      <c r="H311" s="24"/>
    </row>
    <row r="312" spans="1:8" ht="51" outlineLevel="4" x14ac:dyDescent="0.25">
      <c r="A312" s="30" t="s">
        <v>34</v>
      </c>
      <c r="B312" s="31" t="s">
        <v>165</v>
      </c>
      <c r="C312" s="31" t="s">
        <v>229</v>
      </c>
      <c r="D312" s="31" t="s">
        <v>35</v>
      </c>
      <c r="E312" s="31" t="s">
        <v>9</v>
      </c>
      <c r="F312" s="87">
        <f>F313+F315</f>
        <v>45976.3</v>
      </c>
      <c r="G312" s="88">
        <f>G313+G315</f>
        <v>45999.1</v>
      </c>
      <c r="H312" s="24"/>
    </row>
    <row r="313" spans="1:8" ht="25.5" outlineLevel="7" x14ac:dyDescent="0.25">
      <c r="A313" s="30" t="s">
        <v>230</v>
      </c>
      <c r="B313" s="31" t="s">
        <v>165</v>
      </c>
      <c r="C313" s="31" t="s">
        <v>229</v>
      </c>
      <c r="D313" s="31" t="s">
        <v>231</v>
      </c>
      <c r="E313" s="31" t="s">
        <v>9</v>
      </c>
      <c r="F313" s="87">
        <f>F314</f>
        <v>8049.0119999999997</v>
      </c>
      <c r="G313" s="88">
        <f>G314</f>
        <v>8505.15</v>
      </c>
      <c r="H313" s="24"/>
    </row>
    <row r="314" spans="1:8" ht="38.25" outlineLevel="7" x14ac:dyDescent="0.25">
      <c r="A314" s="30" t="s">
        <v>23</v>
      </c>
      <c r="B314" s="31" t="s">
        <v>165</v>
      </c>
      <c r="C314" s="31" t="s">
        <v>229</v>
      </c>
      <c r="D314" s="31" t="s">
        <v>231</v>
      </c>
      <c r="E314" s="31" t="s">
        <v>24</v>
      </c>
      <c r="F314" s="87">
        <v>8049.0119999999997</v>
      </c>
      <c r="G314" s="88">
        <v>8505.15</v>
      </c>
      <c r="H314" s="24"/>
    </row>
    <row r="315" spans="1:8" outlineLevel="5" x14ac:dyDescent="0.25">
      <c r="A315" s="27" t="s">
        <v>319</v>
      </c>
      <c r="B315" s="31" t="s">
        <v>165</v>
      </c>
      <c r="C315" s="31" t="s">
        <v>229</v>
      </c>
      <c r="D315" s="31" t="s">
        <v>232</v>
      </c>
      <c r="E315" s="31" t="s">
        <v>9</v>
      </c>
      <c r="F315" s="87">
        <f>F316+F318</f>
        <v>37927.288</v>
      </c>
      <c r="G315" s="88">
        <f>G316+G318</f>
        <v>37493.949999999997</v>
      </c>
      <c r="H315" s="24"/>
    </row>
    <row r="316" spans="1:8" ht="38.25" outlineLevel="7" x14ac:dyDescent="0.25">
      <c r="A316" s="74" t="s">
        <v>366</v>
      </c>
      <c r="B316" s="56" t="s">
        <v>165</v>
      </c>
      <c r="C316" s="56" t="s">
        <v>229</v>
      </c>
      <c r="D316" s="56" t="s">
        <v>367</v>
      </c>
      <c r="E316" s="56" t="s">
        <v>9</v>
      </c>
      <c r="F316" s="87">
        <f>F317</f>
        <v>37548</v>
      </c>
      <c r="G316" s="88">
        <f>G317</f>
        <v>37119</v>
      </c>
      <c r="H316" s="24"/>
    </row>
    <row r="317" spans="1:8" ht="38.25" outlineLevel="7" x14ac:dyDescent="0.25">
      <c r="A317" s="27" t="s">
        <v>23</v>
      </c>
      <c r="B317" s="56" t="s">
        <v>165</v>
      </c>
      <c r="C317" s="56" t="s">
        <v>229</v>
      </c>
      <c r="D317" s="56" t="s">
        <v>367</v>
      </c>
      <c r="E317" s="56" t="s">
        <v>24</v>
      </c>
      <c r="F317" s="87">
        <f>37528+20</f>
        <v>37548</v>
      </c>
      <c r="G317" s="88">
        <f>37099+20</f>
        <v>37119</v>
      </c>
      <c r="H317" s="24"/>
    </row>
    <row r="318" spans="1:8" ht="51" outlineLevel="7" x14ac:dyDescent="0.25">
      <c r="A318" s="30" t="s">
        <v>233</v>
      </c>
      <c r="B318" s="31" t="s">
        <v>165</v>
      </c>
      <c r="C318" s="31" t="s">
        <v>229</v>
      </c>
      <c r="D318" s="31" t="s">
        <v>234</v>
      </c>
      <c r="E318" s="31" t="s">
        <v>9</v>
      </c>
      <c r="F318" s="87">
        <f>F319</f>
        <v>379.28800000000001</v>
      </c>
      <c r="G318" s="88">
        <f>G319</f>
        <v>374.95</v>
      </c>
      <c r="H318" s="24"/>
    </row>
    <row r="319" spans="1:8" ht="38.25" outlineLevel="7" x14ac:dyDescent="0.25">
      <c r="A319" s="30" t="s">
        <v>23</v>
      </c>
      <c r="B319" s="31" t="s">
        <v>165</v>
      </c>
      <c r="C319" s="31" t="s">
        <v>229</v>
      </c>
      <c r="D319" s="31" t="s">
        <v>234</v>
      </c>
      <c r="E319" s="31" t="s">
        <v>24</v>
      </c>
      <c r="F319" s="87">
        <v>379.28800000000001</v>
      </c>
      <c r="G319" s="88">
        <v>374.95</v>
      </c>
      <c r="H319" s="24"/>
    </row>
    <row r="320" spans="1:8" ht="25.5" outlineLevel="2" x14ac:dyDescent="0.25">
      <c r="A320" s="32" t="s">
        <v>235</v>
      </c>
      <c r="B320" s="33" t="s">
        <v>165</v>
      </c>
      <c r="C320" s="33" t="s">
        <v>236</v>
      </c>
      <c r="D320" s="33" t="s">
        <v>8</v>
      </c>
      <c r="E320" s="33" t="s">
        <v>9</v>
      </c>
      <c r="F320" s="89">
        <f>F321</f>
        <v>250</v>
      </c>
      <c r="G320" s="90">
        <f>G321</f>
        <v>250</v>
      </c>
      <c r="H320" s="24"/>
    </row>
    <row r="321" spans="1:8" ht="51" outlineLevel="4" x14ac:dyDescent="0.25">
      <c r="A321" s="30" t="s">
        <v>194</v>
      </c>
      <c r="B321" s="31" t="s">
        <v>165</v>
      </c>
      <c r="C321" s="31" t="s">
        <v>236</v>
      </c>
      <c r="D321" s="31" t="s">
        <v>195</v>
      </c>
      <c r="E321" s="31" t="s">
        <v>9</v>
      </c>
      <c r="F321" s="87">
        <f>F322+F324</f>
        <v>250</v>
      </c>
      <c r="G321" s="88">
        <f>G322+G324</f>
        <v>250</v>
      </c>
      <c r="H321" s="24"/>
    </row>
    <row r="322" spans="1:8" outlineLevel="7" x14ac:dyDescent="0.25">
      <c r="A322" s="30" t="s">
        <v>237</v>
      </c>
      <c r="B322" s="31" t="s">
        <v>165</v>
      </c>
      <c r="C322" s="31" t="s">
        <v>236</v>
      </c>
      <c r="D322" s="31" t="s">
        <v>238</v>
      </c>
      <c r="E322" s="31" t="s">
        <v>9</v>
      </c>
      <c r="F322" s="87">
        <f>F323</f>
        <v>250</v>
      </c>
      <c r="G322" s="88">
        <f>G323</f>
        <v>250</v>
      </c>
      <c r="H322" s="24"/>
    </row>
    <row r="323" spans="1:8" ht="38.25" outlineLevel="7" x14ac:dyDescent="0.25">
      <c r="A323" s="30" t="s">
        <v>23</v>
      </c>
      <c r="B323" s="31" t="s">
        <v>165</v>
      </c>
      <c r="C323" s="31" t="s">
        <v>236</v>
      </c>
      <c r="D323" s="31" t="s">
        <v>238</v>
      </c>
      <c r="E323" s="31" t="s">
        <v>24</v>
      </c>
      <c r="F323" s="87">
        <v>250</v>
      </c>
      <c r="G323" s="88">
        <v>250</v>
      </c>
      <c r="H323" s="24"/>
    </row>
    <row r="324" spans="1:8" hidden="1" outlineLevel="5" x14ac:dyDescent="0.25">
      <c r="A324" s="27" t="s">
        <v>319</v>
      </c>
      <c r="B324" s="31" t="s">
        <v>165</v>
      </c>
      <c r="C324" s="31" t="s">
        <v>236</v>
      </c>
      <c r="D324" s="31" t="s">
        <v>239</v>
      </c>
      <c r="E324" s="31" t="s">
        <v>9</v>
      </c>
      <c r="F324" s="87">
        <f>F325</f>
        <v>0</v>
      </c>
      <c r="G324" s="88">
        <f>G325</f>
        <v>0</v>
      </c>
      <c r="H324" s="24"/>
    </row>
    <row r="325" spans="1:8" ht="25.5" hidden="1" outlineLevel="7" x14ac:dyDescent="0.25">
      <c r="A325" s="30" t="s">
        <v>240</v>
      </c>
      <c r="B325" s="31" t="s">
        <v>165</v>
      </c>
      <c r="C325" s="31" t="s">
        <v>236</v>
      </c>
      <c r="D325" s="31" t="s">
        <v>241</v>
      </c>
      <c r="E325" s="31" t="s">
        <v>9</v>
      </c>
      <c r="F325" s="87">
        <f>F326</f>
        <v>0</v>
      </c>
      <c r="G325" s="88">
        <f>G326</f>
        <v>0</v>
      </c>
      <c r="H325" s="24"/>
    </row>
    <row r="326" spans="1:8" ht="38.25" hidden="1" outlineLevel="7" x14ac:dyDescent="0.25">
      <c r="A326" s="30" t="s">
        <v>23</v>
      </c>
      <c r="B326" s="31" t="s">
        <v>165</v>
      </c>
      <c r="C326" s="31" t="s">
        <v>236</v>
      </c>
      <c r="D326" s="31" t="s">
        <v>241</v>
      </c>
      <c r="E326" s="31" t="s">
        <v>24</v>
      </c>
      <c r="F326" s="87"/>
      <c r="G326" s="88"/>
      <c r="H326" s="24"/>
    </row>
    <row r="327" spans="1:8" ht="25.5" hidden="1" outlineLevel="7" x14ac:dyDescent="0.25">
      <c r="A327" s="30" t="s">
        <v>242</v>
      </c>
      <c r="B327" s="31" t="s">
        <v>165</v>
      </c>
      <c r="C327" s="31" t="s">
        <v>236</v>
      </c>
      <c r="D327" s="31" t="s">
        <v>243</v>
      </c>
      <c r="E327" s="31" t="s">
        <v>9</v>
      </c>
      <c r="F327" s="87">
        <v>0</v>
      </c>
      <c r="G327" s="88">
        <v>0</v>
      </c>
      <c r="H327" s="24"/>
    </row>
    <row r="328" spans="1:8" ht="38.25" hidden="1" outlineLevel="7" x14ac:dyDescent="0.25">
      <c r="A328" s="30" t="s">
        <v>23</v>
      </c>
      <c r="B328" s="31" t="s">
        <v>165</v>
      </c>
      <c r="C328" s="31" t="s">
        <v>236</v>
      </c>
      <c r="D328" s="31" t="s">
        <v>243</v>
      </c>
      <c r="E328" s="31" t="s">
        <v>24</v>
      </c>
      <c r="F328" s="87">
        <v>0</v>
      </c>
      <c r="G328" s="88">
        <v>0</v>
      </c>
      <c r="H328" s="24"/>
    </row>
    <row r="329" spans="1:8" ht="51" hidden="1" outlineLevel="4" x14ac:dyDescent="0.25">
      <c r="A329" s="30" t="s">
        <v>34</v>
      </c>
      <c r="B329" s="31" t="s">
        <v>165</v>
      </c>
      <c r="C329" s="31" t="s">
        <v>236</v>
      </c>
      <c r="D329" s="31" t="s">
        <v>35</v>
      </c>
      <c r="E329" s="31" t="s">
        <v>9</v>
      </c>
      <c r="F329" s="87">
        <v>0</v>
      </c>
      <c r="G329" s="88">
        <v>0</v>
      </c>
      <c r="H329" s="24"/>
    </row>
    <row r="330" spans="1:8" ht="38.25" hidden="1" outlineLevel="7" x14ac:dyDescent="0.25">
      <c r="A330" s="30" t="s">
        <v>244</v>
      </c>
      <c r="B330" s="31" t="s">
        <v>165</v>
      </c>
      <c r="C330" s="31" t="s">
        <v>236</v>
      </c>
      <c r="D330" s="31" t="s">
        <v>245</v>
      </c>
      <c r="E330" s="31" t="s">
        <v>9</v>
      </c>
      <c r="F330" s="87">
        <v>0</v>
      </c>
      <c r="G330" s="88">
        <v>0</v>
      </c>
      <c r="H330" s="24"/>
    </row>
    <row r="331" spans="1:8" ht="38.25" hidden="1" outlineLevel="7" x14ac:dyDescent="0.25">
      <c r="A331" s="30" t="s">
        <v>23</v>
      </c>
      <c r="B331" s="31" t="s">
        <v>165</v>
      </c>
      <c r="C331" s="31" t="s">
        <v>236</v>
      </c>
      <c r="D331" s="31" t="s">
        <v>245</v>
      </c>
      <c r="E331" s="31" t="s">
        <v>24</v>
      </c>
      <c r="F331" s="87">
        <v>0</v>
      </c>
      <c r="G331" s="88">
        <v>0</v>
      </c>
      <c r="H331" s="24"/>
    </row>
    <row r="332" spans="1:8" ht="25.5" hidden="1" outlineLevel="1" x14ac:dyDescent="0.25">
      <c r="A332" s="32" t="s">
        <v>246</v>
      </c>
      <c r="B332" s="33" t="s">
        <v>165</v>
      </c>
      <c r="C332" s="33" t="s">
        <v>247</v>
      </c>
      <c r="D332" s="33" t="s">
        <v>8</v>
      </c>
      <c r="E332" s="33" t="s">
        <v>9</v>
      </c>
      <c r="F332" s="89">
        <f>F333</f>
        <v>0</v>
      </c>
      <c r="G332" s="90">
        <f>G333</f>
        <v>0</v>
      </c>
      <c r="H332" s="24"/>
    </row>
    <row r="333" spans="1:8" hidden="1" outlineLevel="2" x14ac:dyDescent="0.25">
      <c r="A333" s="32" t="s">
        <v>248</v>
      </c>
      <c r="B333" s="33" t="s">
        <v>165</v>
      </c>
      <c r="C333" s="33" t="s">
        <v>249</v>
      </c>
      <c r="D333" s="33" t="s">
        <v>8</v>
      </c>
      <c r="E333" s="33" t="s">
        <v>9</v>
      </c>
      <c r="F333" s="89">
        <f>F338+F340</f>
        <v>0</v>
      </c>
      <c r="G333" s="90">
        <f>0+G338</f>
        <v>0</v>
      </c>
      <c r="H333" s="24"/>
    </row>
    <row r="334" spans="1:8" hidden="1" outlineLevel="3" x14ac:dyDescent="0.25">
      <c r="A334" s="30" t="s">
        <v>14</v>
      </c>
      <c r="B334" s="31" t="s">
        <v>165</v>
      </c>
      <c r="C334" s="31" t="s">
        <v>249</v>
      </c>
      <c r="D334" s="31" t="s">
        <v>8</v>
      </c>
      <c r="E334" s="31" t="s">
        <v>9</v>
      </c>
      <c r="F334" s="87">
        <v>0</v>
      </c>
      <c r="G334" s="88">
        <v>0</v>
      </c>
      <c r="H334" s="24"/>
    </row>
    <row r="335" spans="1:8" ht="51" hidden="1" outlineLevel="4" x14ac:dyDescent="0.25">
      <c r="A335" s="30" t="s">
        <v>34</v>
      </c>
      <c r="B335" s="31" t="s">
        <v>165</v>
      </c>
      <c r="C335" s="31" t="s">
        <v>249</v>
      </c>
      <c r="D335" s="31" t="s">
        <v>35</v>
      </c>
      <c r="E335" s="31" t="s">
        <v>9</v>
      </c>
      <c r="F335" s="87">
        <v>0</v>
      </c>
      <c r="G335" s="88">
        <v>0</v>
      </c>
      <c r="H335" s="24"/>
    </row>
    <row r="336" spans="1:8" ht="76.5" hidden="1" outlineLevel="7" x14ac:dyDescent="0.25">
      <c r="A336" s="30" t="s">
        <v>250</v>
      </c>
      <c r="B336" s="31" t="s">
        <v>165</v>
      </c>
      <c r="C336" s="31" t="s">
        <v>249</v>
      </c>
      <c r="D336" s="31" t="s">
        <v>251</v>
      </c>
      <c r="E336" s="31" t="s">
        <v>9</v>
      </c>
      <c r="F336" s="87">
        <v>0</v>
      </c>
      <c r="G336" s="88">
        <v>0</v>
      </c>
      <c r="H336" s="24"/>
    </row>
    <row r="337" spans="1:8" ht="38.25" hidden="1" outlineLevel="7" x14ac:dyDescent="0.25">
      <c r="A337" s="30" t="s">
        <v>23</v>
      </c>
      <c r="B337" s="31" t="s">
        <v>165</v>
      </c>
      <c r="C337" s="31" t="s">
        <v>249</v>
      </c>
      <c r="D337" s="31" t="s">
        <v>251</v>
      </c>
      <c r="E337" s="31" t="s">
        <v>24</v>
      </c>
      <c r="F337" s="87">
        <v>0</v>
      </c>
      <c r="G337" s="88">
        <v>0</v>
      </c>
      <c r="H337" s="24"/>
    </row>
    <row r="338" spans="1:8" ht="51" hidden="1" outlineLevel="7" x14ac:dyDescent="0.25">
      <c r="A338" s="76" t="s">
        <v>334</v>
      </c>
      <c r="B338" s="31" t="s">
        <v>165</v>
      </c>
      <c r="C338" s="31" t="s">
        <v>249</v>
      </c>
      <c r="D338" s="48" t="s">
        <v>336</v>
      </c>
      <c r="E338" s="45" t="s">
        <v>9</v>
      </c>
      <c r="F338" s="87">
        <f>F339</f>
        <v>0</v>
      </c>
      <c r="G338" s="88">
        <v>0</v>
      </c>
      <c r="H338" s="24"/>
    </row>
    <row r="339" spans="1:8" ht="38.25" hidden="1" outlineLevel="7" x14ac:dyDescent="0.25">
      <c r="A339" s="43" t="s">
        <v>335</v>
      </c>
      <c r="B339" s="31" t="s">
        <v>165</v>
      </c>
      <c r="C339" s="31" t="s">
        <v>249</v>
      </c>
      <c r="D339" s="48" t="s">
        <v>336</v>
      </c>
      <c r="E339" s="45" t="s">
        <v>24</v>
      </c>
      <c r="F339" s="87"/>
      <c r="G339" s="88">
        <v>0</v>
      </c>
      <c r="H339" s="24"/>
    </row>
    <row r="340" spans="1:8" ht="51" hidden="1" outlineLevel="7" x14ac:dyDescent="0.25">
      <c r="A340" s="76" t="s">
        <v>337</v>
      </c>
      <c r="B340" s="31" t="s">
        <v>165</v>
      </c>
      <c r="C340" s="31" t="s">
        <v>249</v>
      </c>
      <c r="D340" s="48" t="s">
        <v>338</v>
      </c>
      <c r="E340" s="45" t="s">
        <v>9</v>
      </c>
      <c r="F340" s="87">
        <f>F341</f>
        <v>0</v>
      </c>
      <c r="G340" s="88">
        <f>G341</f>
        <v>0</v>
      </c>
      <c r="H340" s="24"/>
    </row>
    <row r="341" spans="1:8" ht="38.25" hidden="1" outlineLevel="7" x14ac:dyDescent="0.25">
      <c r="A341" s="43" t="s">
        <v>335</v>
      </c>
      <c r="B341" s="31" t="s">
        <v>165</v>
      </c>
      <c r="C341" s="31" t="s">
        <v>249</v>
      </c>
      <c r="D341" s="48" t="s">
        <v>336</v>
      </c>
      <c r="E341" s="45" t="s">
        <v>24</v>
      </c>
      <c r="F341" s="87"/>
      <c r="G341" s="88">
        <v>0</v>
      </c>
      <c r="H341" s="24"/>
    </row>
    <row r="342" spans="1:8" outlineLevel="1" collapsed="1" x14ac:dyDescent="0.25">
      <c r="A342" s="29" t="s">
        <v>252</v>
      </c>
      <c r="B342" s="33" t="s">
        <v>165</v>
      </c>
      <c r="C342" s="33" t="s">
        <v>253</v>
      </c>
      <c r="D342" s="28" t="s">
        <v>8</v>
      </c>
      <c r="E342" s="28" t="s">
        <v>9</v>
      </c>
      <c r="F342" s="89">
        <f>F343</f>
        <v>961.9</v>
      </c>
      <c r="G342" s="90">
        <f>G343</f>
        <v>361.9</v>
      </c>
      <c r="H342" s="24"/>
    </row>
    <row r="343" spans="1:8" ht="25.5" outlineLevel="2" x14ac:dyDescent="0.25">
      <c r="A343" s="32" t="s">
        <v>254</v>
      </c>
      <c r="B343" s="33" t="s">
        <v>165</v>
      </c>
      <c r="C343" s="33" t="s">
        <v>255</v>
      </c>
      <c r="D343" s="33" t="s">
        <v>8</v>
      </c>
      <c r="E343" s="33" t="s">
        <v>9</v>
      </c>
      <c r="F343" s="89">
        <f>F344</f>
        <v>961.9</v>
      </c>
      <c r="G343" s="90">
        <f>G344</f>
        <v>361.9</v>
      </c>
      <c r="H343" s="24"/>
    </row>
    <row r="344" spans="1:8" ht="38.25" outlineLevel="3" x14ac:dyDescent="0.25">
      <c r="A344" s="30" t="s">
        <v>120</v>
      </c>
      <c r="B344" s="31" t="s">
        <v>165</v>
      </c>
      <c r="C344" s="31" t="s">
        <v>255</v>
      </c>
      <c r="D344" s="31" t="s">
        <v>121</v>
      </c>
      <c r="E344" s="31" t="s">
        <v>9</v>
      </c>
      <c r="F344" s="87">
        <f>F345+F347</f>
        <v>961.9</v>
      </c>
      <c r="G344" s="88">
        <f>G345+G347</f>
        <v>361.9</v>
      </c>
      <c r="H344" s="24"/>
    </row>
    <row r="345" spans="1:8" ht="25.5" outlineLevel="7" x14ac:dyDescent="0.25">
      <c r="A345" s="30" t="s">
        <v>256</v>
      </c>
      <c r="B345" s="31" t="s">
        <v>165</v>
      </c>
      <c r="C345" s="31" t="s">
        <v>255</v>
      </c>
      <c r="D345" s="31" t="s">
        <v>257</v>
      </c>
      <c r="E345" s="31" t="s">
        <v>9</v>
      </c>
      <c r="F345" s="87">
        <f>F346</f>
        <v>30</v>
      </c>
      <c r="G345" s="88">
        <f>G346</f>
        <v>30</v>
      </c>
      <c r="H345" s="24"/>
    </row>
    <row r="346" spans="1:8" ht="38.25" outlineLevel="7" x14ac:dyDescent="0.25">
      <c r="A346" s="30" t="s">
        <v>23</v>
      </c>
      <c r="B346" s="31" t="s">
        <v>165</v>
      </c>
      <c r="C346" s="31" t="s">
        <v>255</v>
      </c>
      <c r="D346" s="31" t="s">
        <v>257</v>
      </c>
      <c r="E346" s="31" t="s">
        <v>24</v>
      </c>
      <c r="F346" s="87">
        <v>30</v>
      </c>
      <c r="G346" s="88">
        <v>30</v>
      </c>
      <c r="H346" s="24"/>
    </row>
    <row r="347" spans="1:8" ht="38.25" outlineLevel="7" x14ac:dyDescent="0.25">
      <c r="A347" s="30" t="s">
        <v>258</v>
      </c>
      <c r="B347" s="31" t="s">
        <v>165</v>
      </c>
      <c r="C347" s="31" t="s">
        <v>255</v>
      </c>
      <c r="D347" s="31" t="s">
        <v>259</v>
      </c>
      <c r="E347" s="31" t="s">
        <v>9</v>
      </c>
      <c r="F347" s="87">
        <f>F348</f>
        <v>931.9</v>
      </c>
      <c r="G347" s="88">
        <f>G348</f>
        <v>331.9</v>
      </c>
      <c r="H347" s="24"/>
    </row>
    <row r="348" spans="1:8" ht="38.25" outlineLevel="7" x14ac:dyDescent="0.25">
      <c r="A348" s="30" t="s">
        <v>23</v>
      </c>
      <c r="B348" s="31" t="s">
        <v>165</v>
      </c>
      <c r="C348" s="31" t="s">
        <v>255</v>
      </c>
      <c r="D348" s="31" t="s">
        <v>259</v>
      </c>
      <c r="E348" s="31" t="s">
        <v>24</v>
      </c>
      <c r="F348" s="87">
        <v>931.9</v>
      </c>
      <c r="G348" s="88">
        <v>331.9</v>
      </c>
      <c r="H348" s="24"/>
    </row>
    <row r="349" spans="1:8" outlineLevel="1" x14ac:dyDescent="0.25">
      <c r="A349" s="32" t="s">
        <v>38</v>
      </c>
      <c r="B349" s="33" t="s">
        <v>165</v>
      </c>
      <c r="C349" s="33" t="s">
        <v>39</v>
      </c>
      <c r="D349" s="33" t="s">
        <v>8</v>
      </c>
      <c r="E349" s="33" t="s">
        <v>9</v>
      </c>
      <c r="F349" s="89">
        <f>F350+F356+F365+F372</f>
        <v>125469.622</v>
      </c>
      <c r="G349" s="90">
        <f>G350+G356+G365+G372</f>
        <v>125474.32199999999</v>
      </c>
      <c r="H349" s="24"/>
    </row>
    <row r="350" spans="1:8" ht="38.25" outlineLevel="1" x14ac:dyDescent="0.25">
      <c r="A350" s="51" t="s">
        <v>15</v>
      </c>
      <c r="B350" s="40" t="s">
        <v>6</v>
      </c>
      <c r="C350" s="40" t="s">
        <v>7</v>
      </c>
      <c r="D350" s="40" t="s">
        <v>16</v>
      </c>
      <c r="E350" s="40" t="s">
        <v>9</v>
      </c>
      <c r="F350" s="87">
        <f t="shared" ref="F350:G352" si="16">F351</f>
        <v>113639.19200000001</v>
      </c>
      <c r="G350" s="88">
        <f t="shared" si="16"/>
        <v>113639.292</v>
      </c>
      <c r="H350" s="24"/>
    </row>
    <row r="351" spans="1:8" outlineLevel="1" x14ac:dyDescent="0.25">
      <c r="A351" s="30" t="s">
        <v>40</v>
      </c>
      <c r="B351" s="31">
        <v>936</v>
      </c>
      <c r="C351" s="31" t="s">
        <v>41</v>
      </c>
      <c r="D351" s="31" t="s">
        <v>8</v>
      </c>
      <c r="E351" s="31" t="s">
        <v>9</v>
      </c>
      <c r="F351" s="87">
        <f>F352+F354</f>
        <v>113639.19200000001</v>
      </c>
      <c r="G351" s="88">
        <f>G352+G354</f>
        <v>113639.292</v>
      </c>
      <c r="H351" s="24"/>
    </row>
    <row r="352" spans="1:8" ht="54" customHeight="1" outlineLevel="1" x14ac:dyDescent="0.25">
      <c r="A352" s="23" t="s">
        <v>385</v>
      </c>
      <c r="B352" s="50" t="s">
        <v>165</v>
      </c>
      <c r="C352" s="50" t="s">
        <v>41</v>
      </c>
      <c r="D352" s="50" t="s">
        <v>386</v>
      </c>
      <c r="E352" s="50" t="s">
        <v>9</v>
      </c>
      <c r="F352" s="89">
        <f t="shared" si="16"/>
        <v>112502.8</v>
      </c>
      <c r="G352" s="90">
        <f t="shared" si="16"/>
        <v>112502.9</v>
      </c>
      <c r="H352" s="24"/>
    </row>
    <row r="353" spans="1:8" ht="38.25" outlineLevel="1" x14ac:dyDescent="0.25">
      <c r="A353" s="27" t="s">
        <v>302</v>
      </c>
      <c r="B353" s="40" t="s">
        <v>165</v>
      </c>
      <c r="C353" s="40" t="s">
        <v>41</v>
      </c>
      <c r="D353" s="40" t="s">
        <v>386</v>
      </c>
      <c r="E353" s="40" t="s">
        <v>303</v>
      </c>
      <c r="F353" s="87">
        <v>112502.8</v>
      </c>
      <c r="G353" s="88">
        <v>112502.9</v>
      </c>
      <c r="H353" s="24"/>
    </row>
    <row r="354" spans="1:8" ht="63.75" outlineLevel="1" x14ac:dyDescent="0.25">
      <c r="A354" s="61" t="s">
        <v>396</v>
      </c>
      <c r="B354" s="60" t="s">
        <v>165</v>
      </c>
      <c r="C354" s="60" t="s">
        <v>41</v>
      </c>
      <c r="D354" s="60" t="s">
        <v>397</v>
      </c>
      <c r="E354" s="60" t="s">
        <v>303</v>
      </c>
      <c r="F354" s="111">
        <f>F355</f>
        <v>1136.3920000000001</v>
      </c>
      <c r="G354" s="112">
        <f>G355</f>
        <v>1136.3920000000001</v>
      </c>
      <c r="H354" s="24"/>
    </row>
    <row r="355" spans="1:8" ht="38.25" outlineLevel="1" x14ac:dyDescent="0.25">
      <c r="A355" s="27" t="s">
        <v>302</v>
      </c>
      <c r="B355" s="58" t="s">
        <v>165</v>
      </c>
      <c r="C355" s="58" t="s">
        <v>41</v>
      </c>
      <c r="D355" s="58" t="s">
        <v>397</v>
      </c>
      <c r="E355" s="58" t="s">
        <v>303</v>
      </c>
      <c r="F355" s="113">
        <v>1136.3920000000001</v>
      </c>
      <c r="G355" s="114">
        <v>1136.3920000000001</v>
      </c>
      <c r="H355" s="24"/>
    </row>
    <row r="356" spans="1:8" outlineLevel="2" x14ac:dyDescent="0.25">
      <c r="A356" s="32" t="s">
        <v>63</v>
      </c>
      <c r="B356" s="33" t="s">
        <v>165</v>
      </c>
      <c r="C356" s="33" t="s">
        <v>64</v>
      </c>
      <c r="D356" s="33" t="s">
        <v>8</v>
      </c>
      <c r="E356" s="33" t="s">
        <v>9</v>
      </c>
      <c r="F356" s="89">
        <f>F357</f>
        <v>11454.800000000001</v>
      </c>
      <c r="G356" s="90">
        <f>G357</f>
        <v>11459.4</v>
      </c>
      <c r="H356" s="24"/>
    </row>
    <row r="357" spans="1:8" ht="38.25" outlineLevel="4" x14ac:dyDescent="0.25">
      <c r="A357" s="30" t="s">
        <v>260</v>
      </c>
      <c r="B357" s="31" t="s">
        <v>165</v>
      </c>
      <c r="C357" s="31" t="s">
        <v>64</v>
      </c>
      <c r="D357" s="31" t="s">
        <v>261</v>
      </c>
      <c r="E357" s="31" t="s">
        <v>9</v>
      </c>
      <c r="F357" s="87">
        <f>F358+F362</f>
        <v>11454.800000000001</v>
      </c>
      <c r="G357" s="88">
        <f>G358+G362</f>
        <v>11459.4</v>
      </c>
      <c r="H357" s="24"/>
    </row>
    <row r="358" spans="1:8" ht="25.5" outlineLevel="7" x14ac:dyDescent="0.25">
      <c r="A358" s="30" t="s">
        <v>263</v>
      </c>
      <c r="B358" s="31" t="s">
        <v>165</v>
      </c>
      <c r="C358" s="31" t="s">
        <v>64</v>
      </c>
      <c r="D358" s="31" t="s">
        <v>264</v>
      </c>
      <c r="E358" s="31" t="s">
        <v>9</v>
      </c>
      <c r="F358" s="87">
        <f>F359+F360+F361</f>
        <v>5637.6</v>
      </c>
      <c r="G358" s="88">
        <f>G359+G360+G361</f>
        <v>5697.9</v>
      </c>
      <c r="H358" s="24"/>
    </row>
    <row r="359" spans="1:8" ht="38.25" outlineLevel="7" x14ac:dyDescent="0.25">
      <c r="A359" s="30" t="s">
        <v>75</v>
      </c>
      <c r="B359" s="31" t="s">
        <v>165</v>
      </c>
      <c r="C359" s="31" t="s">
        <v>64</v>
      </c>
      <c r="D359" s="31" t="s">
        <v>264</v>
      </c>
      <c r="E359" s="31">
        <v>600</v>
      </c>
      <c r="F359" s="87">
        <v>5637.6</v>
      </c>
      <c r="G359" s="88">
        <v>5697.9</v>
      </c>
      <c r="H359" s="24"/>
    </row>
    <row r="360" spans="1:8" hidden="1" outlineLevel="7" x14ac:dyDescent="0.25">
      <c r="A360" s="30"/>
      <c r="B360" s="31"/>
      <c r="C360" s="31"/>
      <c r="D360" s="31"/>
      <c r="E360" s="31"/>
      <c r="F360" s="87"/>
      <c r="G360" s="88"/>
      <c r="H360" s="24"/>
    </row>
    <row r="361" spans="1:8" hidden="1" outlineLevel="7" x14ac:dyDescent="0.25">
      <c r="A361" s="30"/>
      <c r="B361" s="31"/>
      <c r="C361" s="31"/>
      <c r="D361" s="31"/>
      <c r="E361" s="31"/>
      <c r="F361" s="87"/>
      <c r="G361" s="88"/>
      <c r="H361" s="24"/>
    </row>
    <row r="362" spans="1:8" outlineLevel="5" collapsed="1" x14ac:dyDescent="0.25">
      <c r="A362" s="27" t="s">
        <v>319</v>
      </c>
      <c r="B362" s="31" t="s">
        <v>165</v>
      </c>
      <c r="C362" s="31" t="s">
        <v>64</v>
      </c>
      <c r="D362" s="31" t="s">
        <v>265</v>
      </c>
      <c r="E362" s="31" t="s">
        <v>9</v>
      </c>
      <c r="F362" s="87">
        <f>F363</f>
        <v>5817.2000000000007</v>
      </c>
      <c r="G362" s="88">
        <f>G363</f>
        <v>5761.5</v>
      </c>
      <c r="H362" s="24"/>
    </row>
    <row r="363" spans="1:8" ht="25.5" outlineLevel="7" x14ac:dyDescent="0.25">
      <c r="A363" s="30" t="s">
        <v>266</v>
      </c>
      <c r="B363" s="31" t="s">
        <v>165</v>
      </c>
      <c r="C363" s="31" t="s">
        <v>64</v>
      </c>
      <c r="D363" s="31" t="s">
        <v>267</v>
      </c>
      <c r="E363" s="31" t="s">
        <v>9</v>
      </c>
      <c r="F363" s="87">
        <f>F364</f>
        <v>5817.2000000000007</v>
      </c>
      <c r="G363" s="88">
        <f>G364</f>
        <v>5761.5</v>
      </c>
      <c r="H363" s="24"/>
    </row>
    <row r="364" spans="1:8" ht="38.25" outlineLevel="7" x14ac:dyDescent="0.25">
      <c r="A364" s="30" t="s">
        <v>75</v>
      </c>
      <c r="B364" s="31" t="s">
        <v>165</v>
      </c>
      <c r="C364" s="31" t="s">
        <v>64</v>
      </c>
      <c r="D364" s="31" t="s">
        <v>267</v>
      </c>
      <c r="E364" s="31">
        <v>600</v>
      </c>
      <c r="F364" s="87">
        <f>5002.1+815.1</f>
        <v>5817.2000000000007</v>
      </c>
      <c r="G364" s="88">
        <f>4946.4+815.1</f>
        <v>5761.5</v>
      </c>
      <c r="H364" s="24"/>
    </row>
    <row r="365" spans="1:8" ht="25.5" outlineLevel="2" x14ac:dyDescent="0.25">
      <c r="A365" s="32" t="s">
        <v>268</v>
      </c>
      <c r="B365" s="33" t="s">
        <v>165</v>
      </c>
      <c r="C365" s="33" t="s">
        <v>269</v>
      </c>
      <c r="D365" s="33" t="s">
        <v>8</v>
      </c>
      <c r="E365" s="33" t="s">
        <v>9</v>
      </c>
      <c r="F365" s="89">
        <f>F366</f>
        <v>57.43</v>
      </c>
      <c r="G365" s="90">
        <f>G366</f>
        <v>57.43</v>
      </c>
      <c r="H365" s="24"/>
    </row>
    <row r="366" spans="1:8" ht="25.5" outlineLevel="4" x14ac:dyDescent="0.25">
      <c r="A366" s="30" t="s">
        <v>168</v>
      </c>
      <c r="B366" s="31" t="s">
        <v>165</v>
      </c>
      <c r="C366" s="31" t="s">
        <v>269</v>
      </c>
      <c r="D366" s="31" t="s">
        <v>169</v>
      </c>
      <c r="E366" s="31" t="s">
        <v>9</v>
      </c>
      <c r="F366" s="87">
        <f>F367</f>
        <v>57.43</v>
      </c>
      <c r="G366" s="88">
        <f>G367</f>
        <v>57.43</v>
      </c>
      <c r="H366" s="24"/>
    </row>
    <row r="367" spans="1:8" outlineLevel="5" x14ac:dyDescent="0.25">
      <c r="A367" s="27" t="s">
        <v>319</v>
      </c>
      <c r="B367" s="31" t="s">
        <v>165</v>
      </c>
      <c r="C367" s="31" t="s">
        <v>269</v>
      </c>
      <c r="D367" s="31" t="s">
        <v>176</v>
      </c>
      <c r="E367" s="31" t="s">
        <v>9</v>
      </c>
      <c r="F367" s="87">
        <f>F368+F370</f>
        <v>57.43</v>
      </c>
      <c r="G367" s="88">
        <f>G368+G370</f>
        <v>57.43</v>
      </c>
      <c r="H367" s="24"/>
    </row>
    <row r="368" spans="1:8" ht="63.75" outlineLevel="7" x14ac:dyDescent="0.25">
      <c r="A368" s="30" t="s">
        <v>270</v>
      </c>
      <c r="B368" s="31" t="s">
        <v>165</v>
      </c>
      <c r="C368" s="31" t="s">
        <v>269</v>
      </c>
      <c r="D368" s="31" t="s">
        <v>271</v>
      </c>
      <c r="E368" s="31" t="s">
        <v>9</v>
      </c>
      <c r="F368" s="87">
        <f>F369</f>
        <v>56.83</v>
      </c>
      <c r="G368" s="88">
        <f>G369</f>
        <v>56.83</v>
      </c>
      <c r="H368" s="24"/>
    </row>
    <row r="369" spans="1:8" ht="38.25" outlineLevel="7" x14ac:dyDescent="0.25">
      <c r="A369" s="30" t="s">
        <v>23</v>
      </c>
      <c r="B369" s="31" t="s">
        <v>165</v>
      </c>
      <c r="C369" s="31" t="s">
        <v>269</v>
      </c>
      <c r="D369" s="31" t="s">
        <v>271</v>
      </c>
      <c r="E369" s="31" t="s">
        <v>24</v>
      </c>
      <c r="F369" s="87">
        <v>56.83</v>
      </c>
      <c r="G369" s="88">
        <v>56.83</v>
      </c>
      <c r="H369" s="24"/>
    </row>
    <row r="370" spans="1:8" ht="76.5" outlineLevel="7" x14ac:dyDescent="0.25">
      <c r="A370" s="30" t="s">
        <v>272</v>
      </c>
      <c r="B370" s="31" t="s">
        <v>165</v>
      </c>
      <c r="C370" s="31" t="s">
        <v>269</v>
      </c>
      <c r="D370" s="31" t="s">
        <v>273</v>
      </c>
      <c r="E370" s="31" t="s">
        <v>9</v>
      </c>
      <c r="F370" s="87">
        <f>F371</f>
        <v>0.6</v>
      </c>
      <c r="G370" s="88">
        <f>G371</f>
        <v>0.6</v>
      </c>
      <c r="H370" s="24"/>
    </row>
    <row r="371" spans="1:8" ht="38.25" outlineLevel="7" x14ac:dyDescent="0.25">
      <c r="A371" s="30" t="s">
        <v>23</v>
      </c>
      <c r="B371" s="31" t="s">
        <v>165</v>
      </c>
      <c r="C371" s="31" t="s">
        <v>269</v>
      </c>
      <c r="D371" s="31" t="s">
        <v>273</v>
      </c>
      <c r="E371" s="31" t="s">
        <v>24</v>
      </c>
      <c r="F371" s="87">
        <v>0.6</v>
      </c>
      <c r="G371" s="88">
        <v>0.6</v>
      </c>
      <c r="H371" s="24"/>
    </row>
    <row r="372" spans="1:8" outlineLevel="2" x14ac:dyDescent="0.25">
      <c r="A372" s="32" t="s">
        <v>77</v>
      </c>
      <c r="B372" s="33" t="s">
        <v>165</v>
      </c>
      <c r="C372" s="33" t="s">
        <v>78</v>
      </c>
      <c r="D372" s="33" t="s">
        <v>8</v>
      </c>
      <c r="E372" s="33" t="s">
        <v>9</v>
      </c>
      <c r="F372" s="89">
        <f>F373</f>
        <v>318.20000000000005</v>
      </c>
      <c r="G372" s="90">
        <f>G373</f>
        <v>318.20000000000005</v>
      </c>
      <c r="H372" s="24"/>
    </row>
    <row r="373" spans="1:8" ht="38.25" outlineLevel="4" x14ac:dyDescent="0.25">
      <c r="A373" s="30" t="s">
        <v>124</v>
      </c>
      <c r="B373" s="31" t="s">
        <v>165</v>
      </c>
      <c r="C373" s="31" t="s">
        <v>78</v>
      </c>
      <c r="D373" s="31" t="s">
        <v>125</v>
      </c>
      <c r="E373" s="31" t="s">
        <v>9</v>
      </c>
      <c r="F373" s="87">
        <f>F374+F376+F378</f>
        <v>318.20000000000005</v>
      </c>
      <c r="G373" s="88">
        <f>G374+G376+G378</f>
        <v>318.20000000000005</v>
      </c>
      <c r="H373" s="24"/>
    </row>
    <row r="374" spans="1:8" ht="38.25" outlineLevel="7" x14ac:dyDescent="0.25">
      <c r="A374" s="30" t="s">
        <v>274</v>
      </c>
      <c r="B374" s="31" t="s">
        <v>165</v>
      </c>
      <c r="C374" s="31" t="s">
        <v>78</v>
      </c>
      <c r="D374" s="31" t="s">
        <v>275</v>
      </c>
      <c r="E374" s="31" t="s">
        <v>9</v>
      </c>
      <c r="F374" s="87">
        <f>F375</f>
        <v>72</v>
      </c>
      <c r="G374" s="88">
        <f>G375</f>
        <v>72</v>
      </c>
      <c r="H374" s="24"/>
    </row>
    <row r="375" spans="1:8" ht="38.25" outlineLevel="7" x14ac:dyDescent="0.25">
      <c r="A375" s="30" t="s">
        <v>23</v>
      </c>
      <c r="B375" s="31" t="s">
        <v>165</v>
      </c>
      <c r="C375" s="31" t="s">
        <v>78</v>
      </c>
      <c r="D375" s="31" t="s">
        <v>275</v>
      </c>
      <c r="E375" s="31" t="s">
        <v>24</v>
      </c>
      <c r="F375" s="87">
        <v>72</v>
      </c>
      <c r="G375" s="88">
        <v>72</v>
      </c>
      <c r="H375" s="24"/>
    </row>
    <row r="376" spans="1:8" ht="25.5" outlineLevel="7" x14ac:dyDescent="0.25">
      <c r="A376" s="30" t="s">
        <v>276</v>
      </c>
      <c r="B376" s="31" t="s">
        <v>165</v>
      </c>
      <c r="C376" s="31" t="s">
        <v>78</v>
      </c>
      <c r="D376" s="31" t="s">
        <v>277</v>
      </c>
      <c r="E376" s="31" t="s">
        <v>9</v>
      </c>
      <c r="F376" s="87">
        <f>F377</f>
        <v>225.1</v>
      </c>
      <c r="G376" s="88">
        <f>G377</f>
        <v>225.1</v>
      </c>
      <c r="H376" s="24"/>
    </row>
    <row r="377" spans="1:8" ht="38.25" outlineLevel="7" x14ac:dyDescent="0.25">
      <c r="A377" s="30" t="s">
        <v>23</v>
      </c>
      <c r="B377" s="31" t="s">
        <v>165</v>
      </c>
      <c r="C377" s="31" t="s">
        <v>78</v>
      </c>
      <c r="D377" s="31" t="s">
        <v>277</v>
      </c>
      <c r="E377" s="31" t="s">
        <v>24</v>
      </c>
      <c r="F377" s="87">
        <v>225.1</v>
      </c>
      <c r="G377" s="88">
        <v>225.1</v>
      </c>
      <c r="H377" s="24"/>
    </row>
    <row r="378" spans="1:8" ht="25.5" outlineLevel="7" x14ac:dyDescent="0.25">
      <c r="A378" s="30" t="s">
        <v>278</v>
      </c>
      <c r="B378" s="31" t="s">
        <v>165</v>
      </c>
      <c r="C378" s="31" t="s">
        <v>78</v>
      </c>
      <c r="D378" s="31" t="s">
        <v>279</v>
      </c>
      <c r="E378" s="31" t="s">
        <v>9</v>
      </c>
      <c r="F378" s="87">
        <f>F379</f>
        <v>21.1</v>
      </c>
      <c r="G378" s="88">
        <f>G379</f>
        <v>21.1</v>
      </c>
      <c r="H378" s="24"/>
    </row>
    <row r="379" spans="1:8" ht="38.25" outlineLevel="7" x14ac:dyDescent="0.25">
      <c r="A379" s="30" t="s">
        <v>23</v>
      </c>
      <c r="B379" s="31" t="s">
        <v>165</v>
      </c>
      <c r="C379" s="31" t="s">
        <v>78</v>
      </c>
      <c r="D379" s="31" t="s">
        <v>279</v>
      </c>
      <c r="E379" s="31" t="s">
        <v>24</v>
      </c>
      <c r="F379" s="87">
        <v>21.1</v>
      </c>
      <c r="G379" s="88">
        <v>21.1</v>
      </c>
      <c r="H379" s="24"/>
    </row>
    <row r="380" spans="1:8" outlineLevel="1" x14ac:dyDescent="0.25">
      <c r="A380" s="32" t="s">
        <v>280</v>
      </c>
      <c r="B380" s="33" t="s">
        <v>165</v>
      </c>
      <c r="C380" s="33" t="s">
        <v>281</v>
      </c>
      <c r="D380" s="33" t="s">
        <v>8</v>
      </c>
      <c r="E380" s="33" t="s">
        <v>9</v>
      </c>
      <c r="F380" s="89">
        <f>F381</f>
        <v>62701.299999999988</v>
      </c>
      <c r="G380" s="90">
        <f>G381</f>
        <v>62845.7</v>
      </c>
      <c r="H380" s="24"/>
    </row>
    <row r="381" spans="1:8" outlineLevel="2" x14ac:dyDescent="0.25">
      <c r="A381" s="30" t="s">
        <v>282</v>
      </c>
      <c r="B381" s="31" t="s">
        <v>165</v>
      </c>
      <c r="C381" s="31" t="s">
        <v>283</v>
      </c>
      <c r="D381" s="31" t="s">
        <v>8</v>
      </c>
      <c r="E381" s="31" t="s">
        <v>9</v>
      </c>
      <c r="F381" s="87">
        <f>F382</f>
        <v>62701.299999999988</v>
      </c>
      <c r="G381" s="88">
        <f>G382</f>
        <v>62845.7</v>
      </c>
      <c r="H381" s="24"/>
    </row>
    <row r="382" spans="1:8" ht="38.25" outlineLevel="4" x14ac:dyDescent="0.25">
      <c r="A382" s="30" t="s">
        <v>260</v>
      </c>
      <c r="B382" s="31" t="s">
        <v>165</v>
      </c>
      <c r="C382" s="31" t="s">
        <v>283</v>
      </c>
      <c r="D382" s="31" t="s">
        <v>261</v>
      </c>
      <c r="E382" s="31" t="s">
        <v>9</v>
      </c>
      <c r="F382" s="87">
        <f>F383+F385+F387+F389</f>
        <v>62701.299999999988</v>
      </c>
      <c r="G382" s="88">
        <f>G383+G385+G387+G389</f>
        <v>62845.7</v>
      </c>
      <c r="H382" s="24"/>
    </row>
    <row r="383" spans="1:8" ht="41.25" customHeight="1" outlineLevel="7" x14ac:dyDescent="0.25">
      <c r="A383" s="30" t="s">
        <v>284</v>
      </c>
      <c r="B383" s="31" t="s">
        <v>165</v>
      </c>
      <c r="C383" s="31" t="s">
        <v>283</v>
      </c>
      <c r="D383" s="31" t="s">
        <v>285</v>
      </c>
      <c r="E383" s="31" t="s">
        <v>9</v>
      </c>
      <c r="F383" s="87">
        <f>F384</f>
        <v>17440.099999999999</v>
      </c>
      <c r="G383" s="88">
        <f>G384</f>
        <v>17731</v>
      </c>
      <c r="H383" s="24"/>
    </row>
    <row r="384" spans="1:8" ht="38.25" outlineLevel="7" x14ac:dyDescent="0.25">
      <c r="A384" s="30" t="s">
        <v>75</v>
      </c>
      <c r="B384" s="31" t="s">
        <v>165</v>
      </c>
      <c r="C384" s="31" t="s">
        <v>283</v>
      </c>
      <c r="D384" s="31" t="s">
        <v>285</v>
      </c>
      <c r="E384" s="31" t="s">
        <v>76</v>
      </c>
      <c r="F384" s="87">
        <v>17440.099999999999</v>
      </c>
      <c r="G384" s="88">
        <v>17731</v>
      </c>
      <c r="H384" s="24"/>
    </row>
    <row r="385" spans="1:8" ht="25.5" outlineLevel="7" x14ac:dyDescent="0.25">
      <c r="A385" s="30" t="s">
        <v>312</v>
      </c>
      <c r="B385" s="31">
        <v>936</v>
      </c>
      <c r="C385" s="31" t="s">
        <v>283</v>
      </c>
      <c r="D385" s="31" t="s">
        <v>313</v>
      </c>
      <c r="E385" s="31" t="s">
        <v>9</v>
      </c>
      <c r="F385" s="87">
        <f>F386</f>
        <v>10131.299999999999</v>
      </c>
      <c r="G385" s="88">
        <f>G386</f>
        <v>10241.1</v>
      </c>
      <c r="H385" s="24"/>
    </row>
    <row r="386" spans="1:8" ht="38.25" outlineLevel="7" x14ac:dyDescent="0.25">
      <c r="A386" s="30" t="s">
        <v>75</v>
      </c>
      <c r="B386" s="31">
        <v>937</v>
      </c>
      <c r="C386" s="31" t="s">
        <v>283</v>
      </c>
      <c r="D386" s="31" t="s">
        <v>313</v>
      </c>
      <c r="E386" s="31">
        <v>600</v>
      </c>
      <c r="F386" s="87">
        <f>10132-0.7</f>
        <v>10131.299999999999</v>
      </c>
      <c r="G386" s="88">
        <f>10241.9-0.8</f>
        <v>10241.1</v>
      </c>
      <c r="H386" s="24"/>
    </row>
    <row r="387" spans="1:8" ht="25.5" outlineLevel="7" x14ac:dyDescent="0.25">
      <c r="A387" s="30" t="s">
        <v>286</v>
      </c>
      <c r="B387" s="31" t="s">
        <v>165</v>
      </c>
      <c r="C387" s="31" t="s">
        <v>283</v>
      </c>
      <c r="D387" s="31" t="s">
        <v>287</v>
      </c>
      <c r="E387" s="40" t="s">
        <v>9</v>
      </c>
      <c r="F387" s="87">
        <f>F388</f>
        <v>1991</v>
      </c>
      <c r="G387" s="88">
        <f>G388</f>
        <v>2027</v>
      </c>
      <c r="H387" s="24"/>
    </row>
    <row r="388" spans="1:8" ht="38.25" outlineLevel="7" x14ac:dyDescent="0.25">
      <c r="A388" s="30" t="s">
        <v>75</v>
      </c>
      <c r="B388" s="31" t="s">
        <v>165</v>
      </c>
      <c r="C388" s="31" t="s">
        <v>283</v>
      </c>
      <c r="D388" s="31" t="s">
        <v>287</v>
      </c>
      <c r="E388" s="31">
        <v>600</v>
      </c>
      <c r="F388" s="87">
        <v>1991</v>
      </c>
      <c r="G388" s="88">
        <v>2027</v>
      </c>
      <c r="H388" s="24"/>
    </row>
    <row r="389" spans="1:8" outlineLevel="5" x14ac:dyDescent="0.25">
      <c r="A389" s="27" t="s">
        <v>319</v>
      </c>
      <c r="B389" s="31" t="s">
        <v>165</v>
      </c>
      <c r="C389" s="31" t="s">
        <v>283</v>
      </c>
      <c r="D389" s="31" t="s">
        <v>265</v>
      </c>
      <c r="E389" s="31" t="s">
        <v>9</v>
      </c>
      <c r="F389" s="87">
        <f>F390+F392+F394+F396</f>
        <v>33138.899999999994</v>
      </c>
      <c r="G389" s="88">
        <f>G390+G392+G394+G396</f>
        <v>32846.6</v>
      </c>
      <c r="H389" s="24"/>
    </row>
    <row r="390" spans="1:8" ht="25.5" outlineLevel="7" x14ac:dyDescent="0.25">
      <c r="A390" s="30" t="s">
        <v>47</v>
      </c>
      <c r="B390" s="31" t="s">
        <v>165</v>
      </c>
      <c r="C390" s="31" t="s">
        <v>283</v>
      </c>
      <c r="D390" s="31" t="s">
        <v>288</v>
      </c>
      <c r="E390" s="31" t="s">
        <v>9</v>
      </c>
      <c r="F390" s="87">
        <f>F391</f>
        <v>20286</v>
      </c>
      <c r="G390" s="88">
        <f>G391</f>
        <v>20109.899999999998</v>
      </c>
      <c r="H390" s="24"/>
    </row>
    <row r="391" spans="1:8" ht="38.25" outlineLevel="7" x14ac:dyDescent="0.25">
      <c r="A391" s="30" t="s">
        <v>75</v>
      </c>
      <c r="B391" s="31" t="s">
        <v>165</v>
      </c>
      <c r="C391" s="31" t="s">
        <v>283</v>
      </c>
      <c r="D391" s="31" t="s">
        <v>288</v>
      </c>
      <c r="E391" s="31" t="s">
        <v>76</v>
      </c>
      <c r="F391" s="87">
        <f>15821.1+1769.8+2695.1</f>
        <v>20286</v>
      </c>
      <c r="G391" s="88">
        <f>15645+1769.8+2695.1</f>
        <v>20109.899999999998</v>
      </c>
      <c r="H391" s="24"/>
    </row>
    <row r="392" spans="1:8" ht="25.5" outlineLevel="7" x14ac:dyDescent="0.25">
      <c r="A392" s="30" t="s">
        <v>47</v>
      </c>
      <c r="B392" s="31" t="s">
        <v>165</v>
      </c>
      <c r="C392" s="31" t="s">
        <v>283</v>
      </c>
      <c r="D392" s="31" t="s">
        <v>316</v>
      </c>
      <c r="E392" s="31" t="s">
        <v>9</v>
      </c>
      <c r="F392" s="87">
        <f>F393</f>
        <v>11332</v>
      </c>
      <c r="G392" s="88">
        <f>G393</f>
        <v>11227.2</v>
      </c>
      <c r="H392" s="24"/>
    </row>
    <row r="393" spans="1:8" ht="38.25" outlineLevel="7" x14ac:dyDescent="0.25">
      <c r="A393" s="30" t="s">
        <v>75</v>
      </c>
      <c r="B393" s="31" t="s">
        <v>165</v>
      </c>
      <c r="C393" s="31" t="s">
        <v>283</v>
      </c>
      <c r="D393" s="31" t="s">
        <v>316</v>
      </c>
      <c r="E393" s="31" t="s">
        <v>76</v>
      </c>
      <c r="F393" s="87">
        <f>9412+1920</f>
        <v>11332</v>
      </c>
      <c r="G393" s="88">
        <f>9307.2+1920</f>
        <v>11227.2</v>
      </c>
      <c r="H393" s="24"/>
    </row>
    <row r="394" spans="1:8" ht="25.5" outlineLevel="7" x14ac:dyDescent="0.25">
      <c r="A394" s="30" t="s">
        <v>61</v>
      </c>
      <c r="B394" s="31" t="s">
        <v>165</v>
      </c>
      <c r="C394" s="31" t="s">
        <v>283</v>
      </c>
      <c r="D394" s="31" t="s">
        <v>289</v>
      </c>
      <c r="E394" s="31" t="s">
        <v>9</v>
      </c>
      <c r="F394" s="87">
        <f>F395</f>
        <v>1451.2</v>
      </c>
      <c r="G394" s="88">
        <f>G395</f>
        <v>1437.1</v>
      </c>
      <c r="H394" s="24"/>
    </row>
    <row r="395" spans="1:8" ht="38.25" outlineLevel="7" x14ac:dyDescent="0.25">
      <c r="A395" s="30" t="s">
        <v>75</v>
      </c>
      <c r="B395" s="31" t="s">
        <v>165</v>
      </c>
      <c r="C395" s="31" t="s">
        <v>283</v>
      </c>
      <c r="D395" s="31" t="s">
        <v>289</v>
      </c>
      <c r="E395" s="31" t="s">
        <v>76</v>
      </c>
      <c r="F395" s="87">
        <f>1261.2+190</f>
        <v>1451.2</v>
      </c>
      <c r="G395" s="88">
        <f>1247.1+190</f>
        <v>1437.1</v>
      </c>
      <c r="H395" s="24"/>
    </row>
    <row r="396" spans="1:8" outlineLevel="7" x14ac:dyDescent="0.25">
      <c r="A396" s="30" t="s">
        <v>314</v>
      </c>
      <c r="B396" s="31" t="s">
        <v>311</v>
      </c>
      <c r="C396" s="31" t="s">
        <v>283</v>
      </c>
      <c r="D396" s="31" t="s">
        <v>315</v>
      </c>
      <c r="E396" s="31" t="s">
        <v>9</v>
      </c>
      <c r="F396" s="87">
        <f>F397</f>
        <v>69.7</v>
      </c>
      <c r="G396" s="88">
        <f>G397</f>
        <v>72.399999999999991</v>
      </c>
      <c r="H396" s="24"/>
    </row>
    <row r="397" spans="1:8" ht="38.25" outlineLevel="7" x14ac:dyDescent="0.25">
      <c r="A397" s="30" t="s">
        <v>23</v>
      </c>
      <c r="B397" s="31" t="s">
        <v>311</v>
      </c>
      <c r="C397" s="31" t="s">
        <v>283</v>
      </c>
      <c r="D397" s="31" t="s">
        <v>315</v>
      </c>
      <c r="E397" s="31" t="s">
        <v>24</v>
      </c>
      <c r="F397" s="87">
        <f>69+0.7</f>
        <v>69.7</v>
      </c>
      <c r="G397" s="88">
        <f>71.6+0.8</f>
        <v>72.399999999999991</v>
      </c>
      <c r="H397" s="24"/>
    </row>
    <row r="398" spans="1:8" outlineLevel="1" x14ac:dyDescent="0.25">
      <c r="A398" s="32" t="s">
        <v>290</v>
      </c>
      <c r="B398" s="33" t="s">
        <v>165</v>
      </c>
      <c r="C398" s="33" t="s">
        <v>291</v>
      </c>
      <c r="D398" s="33" t="s">
        <v>8</v>
      </c>
      <c r="E398" s="33" t="s">
        <v>9</v>
      </c>
      <c r="F398" s="89">
        <f t="shared" ref="F398:G401" si="17">F399</f>
        <v>50.5</v>
      </c>
      <c r="G398" s="90">
        <f t="shared" si="17"/>
        <v>50.5</v>
      </c>
      <c r="H398" s="24"/>
    </row>
    <row r="399" spans="1:8" outlineLevel="2" x14ac:dyDescent="0.25">
      <c r="A399" s="30" t="s">
        <v>292</v>
      </c>
      <c r="B399" s="31" t="s">
        <v>165</v>
      </c>
      <c r="C399" s="31" t="s">
        <v>293</v>
      </c>
      <c r="D399" s="31" t="s">
        <v>8</v>
      </c>
      <c r="E399" s="31" t="s">
        <v>9</v>
      </c>
      <c r="F399" s="87">
        <f t="shared" si="17"/>
        <v>50.5</v>
      </c>
      <c r="G399" s="88">
        <f t="shared" si="17"/>
        <v>50.5</v>
      </c>
      <c r="H399" s="24"/>
    </row>
    <row r="400" spans="1:8" ht="38.25" outlineLevel="4" x14ac:dyDescent="0.25">
      <c r="A400" s="30" t="s">
        <v>124</v>
      </c>
      <c r="B400" s="31" t="s">
        <v>165</v>
      </c>
      <c r="C400" s="31" t="s">
        <v>293</v>
      </c>
      <c r="D400" s="31" t="s">
        <v>125</v>
      </c>
      <c r="E400" s="31" t="s">
        <v>9</v>
      </c>
      <c r="F400" s="87">
        <f t="shared" si="17"/>
        <v>50.5</v>
      </c>
      <c r="G400" s="88">
        <f t="shared" si="17"/>
        <v>50.5</v>
      </c>
      <c r="H400" s="24"/>
    </row>
    <row r="401" spans="1:8" ht="38.25" outlineLevel="7" x14ac:dyDescent="0.25">
      <c r="A401" s="30" t="s">
        <v>294</v>
      </c>
      <c r="B401" s="31" t="s">
        <v>165</v>
      </c>
      <c r="C401" s="31" t="s">
        <v>293</v>
      </c>
      <c r="D401" s="31" t="s">
        <v>295</v>
      </c>
      <c r="E401" s="31" t="s">
        <v>9</v>
      </c>
      <c r="F401" s="87">
        <f t="shared" si="17"/>
        <v>50.5</v>
      </c>
      <c r="G401" s="88">
        <f t="shared" si="17"/>
        <v>50.5</v>
      </c>
      <c r="H401" s="24"/>
    </row>
    <row r="402" spans="1:8" ht="38.25" outlineLevel="7" x14ac:dyDescent="0.25">
      <c r="A402" s="30" t="s">
        <v>23</v>
      </c>
      <c r="B402" s="31" t="s">
        <v>165</v>
      </c>
      <c r="C402" s="31" t="s">
        <v>293</v>
      </c>
      <c r="D402" s="31" t="s">
        <v>295</v>
      </c>
      <c r="E402" s="31" t="s">
        <v>24</v>
      </c>
      <c r="F402" s="87">
        <v>50.5</v>
      </c>
      <c r="G402" s="88">
        <v>50.5</v>
      </c>
      <c r="H402" s="24"/>
    </row>
    <row r="403" spans="1:8" outlineLevel="1" x14ac:dyDescent="0.25">
      <c r="A403" s="32" t="s">
        <v>93</v>
      </c>
      <c r="B403" s="33" t="s">
        <v>165</v>
      </c>
      <c r="C403" s="33" t="s">
        <v>94</v>
      </c>
      <c r="D403" s="33" t="s">
        <v>8</v>
      </c>
      <c r="E403" s="33" t="s">
        <v>9</v>
      </c>
      <c r="F403" s="89">
        <f>F404+F408+F417</f>
        <v>8677</v>
      </c>
      <c r="G403" s="90">
        <f>G404+G408+G417</f>
        <v>6424.7</v>
      </c>
      <c r="H403" s="24"/>
    </row>
    <row r="404" spans="1:8" outlineLevel="2" x14ac:dyDescent="0.25">
      <c r="A404" s="30" t="s">
        <v>122</v>
      </c>
      <c r="B404" s="31" t="s">
        <v>165</v>
      </c>
      <c r="C404" s="31" t="s">
        <v>123</v>
      </c>
      <c r="D404" s="31" t="s">
        <v>8</v>
      </c>
      <c r="E404" s="31" t="s">
        <v>9</v>
      </c>
      <c r="F404" s="87">
        <f t="shared" ref="F404:G406" si="18">F405</f>
        <v>1882.5</v>
      </c>
      <c r="G404" s="88">
        <f t="shared" si="18"/>
        <v>1882.5</v>
      </c>
      <c r="H404" s="24"/>
    </row>
    <row r="405" spans="1:8" ht="38.25" outlineLevel="4" x14ac:dyDescent="0.25">
      <c r="A405" s="30" t="s">
        <v>124</v>
      </c>
      <c r="B405" s="31" t="s">
        <v>165</v>
      </c>
      <c r="C405" s="31" t="s">
        <v>123</v>
      </c>
      <c r="D405" s="31" t="s">
        <v>125</v>
      </c>
      <c r="E405" s="31" t="s">
        <v>9</v>
      </c>
      <c r="F405" s="87">
        <f t="shared" si="18"/>
        <v>1882.5</v>
      </c>
      <c r="G405" s="88">
        <f t="shared" si="18"/>
        <v>1882.5</v>
      </c>
      <c r="H405" s="24"/>
    </row>
    <row r="406" spans="1:8" ht="25.5" outlineLevel="7" x14ac:dyDescent="0.25">
      <c r="A406" s="30" t="s">
        <v>126</v>
      </c>
      <c r="B406" s="31" t="s">
        <v>165</v>
      </c>
      <c r="C406" s="31" t="s">
        <v>123</v>
      </c>
      <c r="D406" s="31" t="s">
        <v>127</v>
      </c>
      <c r="E406" s="31" t="s">
        <v>9</v>
      </c>
      <c r="F406" s="87">
        <f t="shared" si="18"/>
        <v>1882.5</v>
      </c>
      <c r="G406" s="88">
        <f t="shared" si="18"/>
        <v>1882.5</v>
      </c>
      <c r="H406" s="24"/>
    </row>
    <row r="407" spans="1:8" ht="25.5" outlineLevel="7" x14ac:dyDescent="0.25">
      <c r="A407" s="30" t="s">
        <v>100</v>
      </c>
      <c r="B407" s="31" t="s">
        <v>165</v>
      </c>
      <c r="C407" s="31" t="s">
        <v>123</v>
      </c>
      <c r="D407" s="31" t="s">
        <v>127</v>
      </c>
      <c r="E407" s="31" t="s">
        <v>101</v>
      </c>
      <c r="F407" s="87">
        <v>1882.5</v>
      </c>
      <c r="G407" s="88">
        <v>1882.5</v>
      </c>
      <c r="H407" s="24"/>
    </row>
    <row r="408" spans="1:8" outlineLevel="2" x14ac:dyDescent="0.25">
      <c r="A408" s="32" t="s">
        <v>95</v>
      </c>
      <c r="B408" s="33" t="s">
        <v>165</v>
      </c>
      <c r="C408" s="33" t="s">
        <v>96</v>
      </c>
      <c r="D408" s="33" t="s">
        <v>8</v>
      </c>
      <c r="E408" s="33" t="s">
        <v>9</v>
      </c>
      <c r="F408" s="89">
        <f>F409</f>
        <v>1103</v>
      </c>
      <c r="G408" s="90">
        <f>G409</f>
        <v>1124</v>
      </c>
      <c r="H408" s="24"/>
    </row>
    <row r="409" spans="1:8" ht="38.25" outlineLevel="4" x14ac:dyDescent="0.25">
      <c r="A409" s="30" t="s">
        <v>260</v>
      </c>
      <c r="B409" s="31" t="s">
        <v>165</v>
      </c>
      <c r="C409" s="31" t="s">
        <v>96</v>
      </c>
      <c r="D409" s="31" t="s">
        <v>261</v>
      </c>
      <c r="E409" s="31" t="s">
        <v>9</v>
      </c>
      <c r="F409" s="87">
        <f>F410</f>
        <v>1103</v>
      </c>
      <c r="G409" s="88">
        <f>G410</f>
        <v>1124</v>
      </c>
      <c r="H409" s="24"/>
    </row>
    <row r="410" spans="1:8" outlineLevel="5" x14ac:dyDescent="0.25">
      <c r="A410" s="27" t="s">
        <v>319</v>
      </c>
      <c r="B410" s="31" t="s">
        <v>165</v>
      </c>
      <c r="C410" s="31" t="s">
        <v>96</v>
      </c>
      <c r="D410" s="31" t="s">
        <v>265</v>
      </c>
      <c r="E410" s="31" t="s">
        <v>9</v>
      </c>
      <c r="F410" s="87">
        <f>F411+F414</f>
        <v>1103</v>
      </c>
      <c r="G410" s="88">
        <f>G411+G414</f>
        <v>1124</v>
      </c>
      <c r="H410" s="24"/>
    </row>
    <row r="411" spans="1:8" ht="204" outlineLevel="7" x14ac:dyDescent="0.25">
      <c r="A411" s="27" t="s">
        <v>330</v>
      </c>
      <c r="B411" s="31" t="s">
        <v>165</v>
      </c>
      <c r="C411" s="31" t="s">
        <v>96</v>
      </c>
      <c r="D411" s="31" t="s">
        <v>296</v>
      </c>
      <c r="E411" s="31" t="s">
        <v>9</v>
      </c>
      <c r="F411" s="87">
        <f>F412+F413</f>
        <v>458</v>
      </c>
      <c r="G411" s="88">
        <f>G412+G413</f>
        <v>479</v>
      </c>
      <c r="H411" s="24"/>
    </row>
    <row r="412" spans="1:8" ht="38.25" outlineLevel="7" x14ac:dyDescent="0.25">
      <c r="A412" s="30" t="s">
        <v>75</v>
      </c>
      <c r="B412" s="31" t="s">
        <v>165</v>
      </c>
      <c r="C412" s="31" t="s">
        <v>96</v>
      </c>
      <c r="D412" s="31" t="s">
        <v>296</v>
      </c>
      <c r="E412" s="31">
        <v>600</v>
      </c>
      <c r="F412" s="87">
        <v>458</v>
      </c>
      <c r="G412" s="88">
        <v>479</v>
      </c>
      <c r="H412" s="24"/>
    </row>
    <row r="413" spans="1:8" hidden="1" outlineLevel="7" x14ac:dyDescent="0.25">
      <c r="A413" s="30"/>
      <c r="B413" s="31"/>
      <c r="C413" s="31"/>
      <c r="D413" s="31"/>
      <c r="E413" s="31"/>
      <c r="F413" s="87"/>
      <c r="G413" s="88"/>
      <c r="H413" s="24"/>
    </row>
    <row r="414" spans="1:8" ht="102" outlineLevel="7" x14ac:dyDescent="0.25">
      <c r="A414" s="30" t="s">
        <v>297</v>
      </c>
      <c r="B414" s="31" t="s">
        <v>165</v>
      </c>
      <c r="C414" s="31" t="s">
        <v>96</v>
      </c>
      <c r="D414" s="31" t="s">
        <v>298</v>
      </c>
      <c r="E414" s="31" t="s">
        <v>9</v>
      </c>
      <c r="F414" s="87">
        <f>F415+F416</f>
        <v>645</v>
      </c>
      <c r="G414" s="88">
        <f>G415+G416</f>
        <v>645</v>
      </c>
      <c r="H414" s="24"/>
    </row>
    <row r="415" spans="1:8" ht="38.25" outlineLevel="7" x14ac:dyDescent="0.25">
      <c r="A415" s="30" t="s">
        <v>75</v>
      </c>
      <c r="B415" s="31" t="s">
        <v>165</v>
      </c>
      <c r="C415" s="31" t="s">
        <v>96</v>
      </c>
      <c r="D415" s="31" t="s">
        <v>298</v>
      </c>
      <c r="E415" s="31">
        <v>600</v>
      </c>
      <c r="F415" s="87">
        <v>645</v>
      </c>
      <c r="G415" s="88">
        <v>645</v>
      </c>
      <c r="H415" s="24"/>
    </row>
    <row r="416" spans="1:8" hidden="1" outlineLevel="7" x14ac:dyDescent="0.25">
      <c r="A416" s="30"/>
      <c r="B416" s="31"/>
      <c r="C416" s="31"/>
      <c r="D416" s="31"/>
      <c r="E416" s="31"/>
      <c r="F416" s="87"/>
      <c r="G416" s="88"/>
      <c r="H416" s="24"/>
    </row>
    <row r="417" spans="1:8" outlineLevel="2" collapsed="1" x14ac:dyDescent="0.25">
      <c r="A417" s="32" t="s">
        <v>98</v>
      </c>
      <c r="B417" s="33" t="s">
        <v>165</v>
      </c>
      <c r="C417" s="33" t="s">
        <v>99</v>
      </c>
      <c r="D417" s="33" t="s">
        <v>8</v>
      </c>
      <c r="E417" s="33" t="s">
        <v>9</v>
      </c>
      <c r="F417" s="89">
        <f>F418+F425</f>
        <v>5691.5</v>
      </c>
      <c r="G417" s="90">
        <f>G418+G425</f>
        <v>3418.2</v>
      </c>
      <c r="H417" s="24"/>
    </row>
    <row r="418" spans="1:8" ht="38.25" outlineLevel="4" x14ac:dyDescent="0.25">
      <c r="A418" s="30" t="s">
        <v>15</v>
      </c>
      <c r="B418" s="31" t="s">
        <v>165</v>
      </c>
      <c r="C418" s="31" t="s">
        <v>99</v>
      </c>
      <c r="D418" s="31" t="s">
        <v>16</v>
      </c>
      <c r="E418" s="31" t="s">
        <v>9</v>
      </c>
      <c r="F418" s="87">
        <f>F419</f>
        <v>3031.1</v>
      </c>
      <c r="G418" s="88">
        <f>G419</f>
        <v>757.8</v>
      </c>
      <c r="H418" s="24"/>
    </row>
    <row r="419" spans="1:8" ht="16.5" customHeight="1" outlineLevel="5" x14ac:dyDescent="0.25">
      <c r="A419" s="27" t="s">
        <v>319</v>
      </c>
      <c r="B419" s="56" t="s">
        <v>165</v>
      </c>
      <c r="C419" s="56" t="s">
        <v>99</v>
      </c>
      <c r="D419" s="56" t="s">
        <v>18</v>
      </c>
      <c r="E419" s="56" t="s">
        <v>9</v>
      </c>
      <c r="F419" s="87">
        <f>F420</f>
        <v>3031.1</v>
      </c>
      <c r="G419" s="88">
        <f>G420</f>
        <v>757.8</v>
      </c>
      <c r="H419" s="24"/>
    </row>
    <row r="420" spans="1:8" hidden="1" outlineLevel="7" x14ac:dyDescent="0.25">
      <c r="A420" s="27"/>
      <c r="B420" s="56" t="s">
        <v>165</v>
      </c>
      <c r="C420" s="56" t="s">
        <v>99</v>
      </c>
      <c r="D420" s="56" t="s">
        <v>299</v>
      </c>
      <c r="E420" s="56" t="s">
        <v>9</v>
      </c>
      <c r="F420" s="87">
        <f>F421+F423</f>
        <v>3031.1</v>
      </c>
      <c r="G420" s="88">
        <f>G421+G423</f>
        <v>757.8</v>
      </c>
      <c r="H420" s="24"/>
    </row>
    <row r="421" spans="1:8" outlineLevel="7" x14ac:dyDescent="0.25">
      <c r="A421" s="27" t="s">
        <v>300</v>
      </c>
      <c r="B421" s="56" t="s">
        <v>165</v>
      </c>
      <c r="C421" s="56" t="s">
        <v>99</v>
      </c>
      <c r="D421" s="57" t="s">
        <v>398</v>
      </c>
      <c r="E421" s="56" t="s">
        <v>9</v>
      </c>
      <c r="F421" s="87">
        <f>F422</f>
        <v>15.1</v>
      </c>
      <c r="G421" s="88">
        <f>G422</f>
        <v>3.8</v>
      </c>
      <c r="H421" s="24"/>
    </row>
    <row r="422" spans="1:8" ht="38.25" outlineLevel="7" x14ac:dyDescent="0.25">
      <c r="A422" s="27" t="s">
        <v>23</v>
      </c>
      <c r="B422" s="56" t="s">
        <v>165</v>
      </c>
      <c r="C422" s="56" t="s">
        <v>99</v>
      </c>
      <c r="D422" s="56" t="s">
        <v>398</v>
      </c>
      <c r="E422" s="56" t="s">
        <v>24</v>
      </c>
      <c r="F422" s="87">
        <v>15.1</v>
      </c>
      <c r="G422" s="88">
        <v>3.8</v>
      </c>
      <c r="H422" s="24"/>
    </row>
    <row r="423" spans="1:8" ht="114.75" outlineLevel="7" x14ac:dyDescent="0.25">
      <c r="A423" s="27" t="s">
        <v>301</v>
      </c>
      <c r="B423" s="56" t="s">
        <v>165</v>
      </c>
      <c r="C423" s="56" t="s">
        <v>99</v>
      </c>
      <c r="D423" s="57" t="s">
        <v>399</v>
      </c>
      <c r="E423" s="56" t="s">
        <v>9</v>
      </c>
      <c r="F423" s="87">
        <f>F424</f>
        <v>3016</v>
      </c>
      <c r="G423" s="88">
        <f>G424</f>
        <v>754</v>
      </c>
      <c r="H423" s="24"/>
    </row>
    <row r="424" spans="1:8" ht="38.25" outlineLevel="7" x14ac:dyDescent="0.25">
      <c r="A424" s="27" t="s">
        <v>302</v>
      </c>
      <c r="B424" s="56" t="s">
        <v>165</v>
      </c>
      <c r="C424" s="56" t="s">
        <v>99</v>
      </c>
      <c r="D424" s="56" t="s">
        <v>399</v>
      </c>
      <c r="E424" s="56" t="s">
        <v>303</v>
      </c>
      <c r="F424" s="87">
        <v>3016</v>
      </c>
      <c r="G424" s="88">
        <v>754</v>
      </c>
      <c r="H424" s="24"/>
    </row>
    <row r="425" spans="1:8" ht="38.25" outlineLevel="4" x14ac:dyDescent="0.25">
      <c r="A425" s="30" t="s">
        <v>124</v>
      </c>
      <c r="B425" s="31" t="s">
        <v>165</v>
      </c>
      <c r="C425" s="31" t="s">
        <v>99</v>
      </c>
      <c r="D425" s="31" t="s">
        <v>125</v>
      </c>
      <c r="E425" s="31" t="s">
        <v>9</v>
      </c>
      <c r="F425" s="87">
        <f>F428</f>
        <v>2660.4</v>
      </c>
      <c r="G425" s="88">
        <f>G428</f>
        <v>2660.4</v>
      </c>
      <c r="H425" s="24"/>
    </row>
    <row r="426" spans="1:8" ht="51" hidden="1" outlineLevel="7" x14ac:dyDescent="0.25">
      <c r="A426" s="30" t="s">
        <v>304</v>
      </c>
      <c r="B426" s="31" t="s">
        <v>165</v>
      </c>
      <c r="C426" s="31" t="s">
        <v>99</v>
      </c>
      <c r="D426" s="31" t="s">
        <v>305</v>
      </c>
      <c r="E426" s="31" t="s">
        <v>9</v>
      </c>
      <c r="F426" s="87">
        <v>0</v>
      </c>
      <c r="G426" s="88">
        <v>0</v>
      </c>
      <c r="H426" s="24"/>
    </row>
    <row r="427" spans="1:8" ht="25.5" hidden="1" outlineLevel="7" x14ac:dyDescent="0.25">
      <c r="A427" s="30" t="s">
        <v>100</v>
      </c>
      <c r="B427" s="31" t="s">
        <v>165</v>
      </c>
      <c r="C427" s="31" t="s">
        <v>99</v>
      </c>
      <c r="D427" s="31" t="s">
        <v>305</v>
      </c>
      <c r="E427" s="31" t="s">
        <v>101</v>
      </c>
      <c r="F427" s="87">
        <v>0</v>
      </c>
      <c r="G427" s="88">
        <v>0</v>
      </c>
      <c r="H427" s="24"/>
    </row>
    <row r="428" spans="1:8" ht="15.75" customHeight="1" outlineLevel="5" collapsed="1" x14ac:dyDescent="0.25">
      <c r="A428" s="27" t="s">
        <v>319</v>
      </c>
      <c r="B428" s="56" t="s">
        <v>165</v>
      </c>
      <c r="C428" s="56" t="s">
        <v>99</v>
      </c>
      <c r="D428" s="56" t="s">
        <v>370</v>
      </c>
      <c r="E428" s="56" t="s">
        <v>9</v>
      </c>
      <c r="F428" s="87">
        <f t="shared" ref="F428:G430" si="19">F429</f>
        <v>2660.4</v>
      </c>
      <c r="G428" s="88">
        <f t="shared" si="19"/>
        <v>2660.4</v>
      </c>
      <c r="H428" s="24"/>
    </row>
    <row r="429" spans="1:8" hidden="1" outlineLevel="7" x14ac:dyDescent="0.25">
      <c r="A429" s="27"/>
      <c r="B429" s="31"/>
      <c r="C429" s="31"/>
      <c r="D429" s="31"/>
      <c r="E429" s="31" t="s">
        <v>9</v>
      </c>
      <c r="F429" s="87">
        <f t="shared" si="19"/>
        <v>2660.4</v>
      </c>
      <c r="G429" s="88">
        <f t="shared" si="19"/>
        <v>2660.4</v>
      </c>
      <c r="H429" s="24"/>
    </row>
    <row r="430" spans="1:8" ht="25.5" outlineLevel="7" x14ac:dyDescent="0.25">
      <c r="A430" s="74" t="s">
        <v>368</v>
      </c>
      <c r="B430" s="56" t="s">
        <v>165</v>
      </c>
      <c r="C430" s="56" t="s">
        <v>99</v>
      </c>
      <c r="D430" s="56" t="s">
        <v>369</v>
      </c>
      <c r="E430" s="56" t="s">
        <v>9</v>
      </c>
      <c r="F430" s="87">
        <f t="shared" si="19"/>
        <v>2660.4</v>
      </c>
      <c r="G430" s="88">
        <f t="shared" si="19"/>
        <v>2660.4</v>
      </c>
      <c r="H430" s="24"/>
    </row>
    <row r="431" spans="1:8" ht="25.5" outlineLevel="7" x14ac:dyDescent="0.25">
      <c r="A431" s="27" t="s">
        <v>100</v>
      </c>
      <c r="B431" s="56" t="s">
        <v>165</v>
      </c>
      <c r="C431" s="56" t="s">
        <v>99</v>
      </c>
      <c r="D431" s="56" t="s">
        <v>369</v>
      </c>
      <c r="E431" s="56" t="s">
        <v>101</v>
      </c>
      <c r="F431" s="87">
        <f>2093.4+567</f>
        <v>2660.4</v>
      </c>
      <c r="G431" s="88">
        <f>2093.4+567</f>
        <v>2660.4</v>
      </c>
      <c r="H431" s="24" t="s">
        <v>343</v>
      </c>
    </row>
    <row r="432" spans="1:8" outlineLevel="1" x14ac:dyDescent="0.25">
      <c r="A432" s="32" t="s">
        <v>104</v>
      </c>
      <c r="B432" s="33" t="s">
        <v>165</v>
      </c>
      <c r="C432" s="33" t="s">
        <v>105</v>
      </c>
      <c r="D432" s="33" t="s">
        <v>8</v>
      </c>
      <c r="E432" s="33" t="s">
        <v>9</v>
      </c>
      <c r="F432" s="89">
        <f t="shared" ref="F432:G435" si="20">F433</f>
        <v>71.599999999999994</v>
      </c>
      <c r="G432" s="90">
        <f t="shared" si="20"/>
        <v>71.599999999999994</v>
      </c>
      <c r="H432" s="24"/>
    </row>
    <row r="433" spans="1:8" outlineLevel="2" x14ac:dyDescent="0.25">
      <c r="A433" s="30" t="s">
        <v>306</v>
      </c>
      <c r="B433" s="31" t="s">
        <v>165</v>
      </c>
      <c r="C433" s="31" t="s">
        <v>307</v>
      </c>
      <c r="D433" s="31" t="s">
        <v>8</v>
      </c>
      <c r="E433" s="31" t="s">
        <v>9</v>
      </c>
      <c r="F433" s="87">
        <f t="shared" si="20"/>
        <v>71.599999999999994</v>
      </c>
      <c r="G433" s="88">
        <f t="shared" si="20"/>
        <v>71.599999999999994</v>
      </c>
      <c r="H433" s="24"/>
    </row>
    <row r="434" spans="1:8" ht="38.25" outlineLevel="4" x14ac:dyDescent="0.25">
      <c r="A434" s="30" t="s">
        <v>124</v>
      </c>
      <c r="B434" s="31" t="s">
        <v>165</v>
      </c>
      <c r="C434" s="31" t="s">
        <v>307</v>
      </c>
      <c r="D434" s="31" t="s">
        <v>125</v>
      </c>
      <c r="E434" s="31" t="s">
        <v>9</v>
      </c>
      <c r="F434" s="87">
        <f t="shared" si="20"/>
        <v>71.599999999999994</v>
      </c>
      <c r="G434" s="88">
        <f t="shared" si="20"/>
        <v>71.599999999999994</v>
      </c>
      <c r="H434" s="24"/>
    </row>
    <row r="435" spans="1:8" ht="25.5" outlineLevel="7" x14ac:dyDescent="0.25">
      <c r="A435" s="30" t="s">
        <v>308</v>
      </c>
      <c r="B435" s="31" t="s">
        <v>165</v>
      </c>
      <c r="C435" s="31" t="s">
        <v>307</v>
      </c>
      <c r="D435" s="31" t="s">
        <v>309</v>
      </c>
      <c r="E435" s="31" t="s">
        <v>9</v>
      </c>
      <c r="F435" s="87">
        <f t="shared" si="20"/>
        <v>71.599999999999994</v>
      </c>
      <c r="G435" s="88">
        <f t="shared" si="20"/>
        <v>71.599999999999994</v>
      </c>
      <c r="H435" s="24"/>
    </row>
    <row r="436" spans="1:8" ht="38.25" outlineLevel="7" x14ac:dyDescent="0.25">
      <c r="A436" s="42" t="s">
        <v>23</v>
      </c>
      <c r="B436" s="41" t="s">
        <v>165</v>
      </c>
      <c r="C436" s="41" t="s">
        <v>307</v>
      </c>
      <c r="D436" s="41" t="s">
        <v>309</v>
      </c>
      <c r="E436" s="41" t="s">
        <v>24</v>
      </c>
      <c r="F436" s="91">
        <v>71.599999999999994</v>
      </c>
      <c r="G436" s="92">
        <v>71.599999999999994</v>
      </c>
      <c r="H436" s="24"/>
    </row>
    <row r="437" spans="1:8" ht="57.75" hidden="1" thickBot="1" x14ac:dyDescent="0.3">
      <c r="A437" s="36" t="s">
        <v>310</v>
      </c>
      <c r="B437" s="26" t="s">
        <v>311</v>
      </c>
      <c r="C437" s="26" t="s">
        <v>7</v>
      </c>
      <c r="D437" s="26" t="s">
        <v>8</v>
      </c>
      <c r="E437" s="26" t="s">
        <v>9</v>
      </c>
      <c r="F437" s="83">
        <f>F438+F451</f>
        <v>0</v>
      </c>
      <c r="G437" s="84">
        <f>G438+G451</f>
        <v>0</v>
      </c>
      <c r="H437" s="24"/>
    </row>
    <row r="438" spans="1:8" hidden="1" outlineLevel="1" x14ac:dyDescent="0.25">
      <c r="A438" s="37" t="s">
        <v>280</v>
      </c>
      <c r="B438" s="25" t="s">
        <v>311</v>
      </c>
      <c r="C438" s="25" t="s">
        <v>281</v>
      </c>
      <c r="D438" s="25" t="s">
        <v>8</v>
      </c>
      <c r="E438" s="25" t="s">
        <v>9</v>
      </c>
      <c r="F438" s="85">
        <f>F439</f>
        <v>0</v>
      </c>
      <c r="G438" s="86">
        <f>G439</f>
        <v>0</v>
      </c>
      <c r="H438" s="24"/>
    </row>
    <row r="439" spans="1:8" hidden="1" outlineLevel="2" x14ac:dyDescent="0.25">
      <c r="A439" s="30" t="s">
        <v>282</v>
      </c>
      <c r="B439" s="31" t="s">
        <v>311</v>
      </c>
      <c r="C439" s="31" t="s">
        <v>283</v>
      </c>
      <c r="D439" s="31" t="s">
        <v>8</v>
      </c>
      <c r="E439" s="31" t="s">
        <v>9</v>
      </c>
      <c r="F439" s="87">
        <f>F440</f>
        <v>0</v>
      </c>
      <c r="G439" s="88">
        <f>G440</f>
        <v>0</v>
      </c>
      <c r="H439" s="24"/>
    </row>
    <row r="440" spans="1:8" ht="38.25" hidden="1" outlineLevel="4" x14ac:dyDescent="0.25">
      <c r="A440" s="30" t="s">
        <v>260</v>
      </c>
      <c r="B440" s="31" t="s">
        <v>311</v>
      </c>
      <c r="C440" s="31" t="s">
        <v>283</v>
      </c>
      <c r="D440" s="31" t="s">
        <v>261</v>
      </c>
      <c r="E440" s="31" t="s">
        <v>9</v>
      </c>
      <c r="F440" s="87">
        <f>F441</f>
        <v>0</v>
      </c>
      <c r="G440" s="88">
        <f>G441+G446</f>
        <v>0</v>
      </c>
      <c r="H440" s="24"/>
    </row>
    <row r="441" spans="1:8" ht="38.25" hidden="1" outlineLevel="5" x14ac:dyDescent="0.25">
      <c r="A441" s="30" t="s">
        <v>262</v>
      </c>
      <c r="B441" s="31" t="s">
        <v>311</v>
      </c>
      <c r="C441" s="31" t="s">
        <v>283</v>
      </c>
      <c r="D441" s="31" t="s">
        <v>261</v>
      </c>
      <c r="E441" s="31" t="s">
        <v>9</v>
      </c>
      <c r="F441" s="87">
        <f>F442+F446</f>
        <v>0</v>
      </c>
      <c r="G441" s="88">
        <f>G442+G446</f>
        <v>0</v>
      </c>
      <c r="H441" s="24"/>
    </row>
    <row r="442" spans="1:8" ht="25.5" hidden="1" outlineLevel="7" x14ac:dyDescent="0.25">
      <c r="A442" s="30" t="s">
        <v>312</v>
      </c>
      <c r="B442" s="31" t="s">
        <v>311</v>
      </c>
      <c r="C442" s="31" t="s">
        <v>283</v>
      </c>
      <c r="D442" s="31" t="s">
        <v>313</v>
      </c>
      <c r="E442" s="31" t="s">
        <v>9</v>
      </c>
      <c r="F442" s="87">
        <f>F443+F444+F445</f>
        <v>0</v>
      </c>
      <c r="G442" s="88">
        <f>G443+G444+G445</f>
        <v>0</v>
      </c>
      <c r="H442" s="24"/>
    </row>
    <row r="443" spans="1:8" ht="76.5" hidden="1" outlineLevel="7" x14ac:dyDescent="0.25">
      <c r="A443" s="30" t="s">
        <v>21</v>
      </c>
      <c r="B443" s="31" t="s">
        <v>311</v>
      </c>
      <c r="C443" s="31" t="s">
        <v>283</v>
      </c>
      <c r="D443" s="31" t="s">
        <v>313</v>
      </c>
      <c r="E443" s="31" t="s">
        <v>22</v>
      </c>
      <c r="F443" s="87"/>
      <c r="G443" s="88"/>
      <c r="H443" s="24"/>
    </row>
    <row r="444" spans="1:8" ht="38.25" hidden="1" outlineLevel="7" x14ac:dyDescent="0.25">
      <c r="A444" s="30" t="s">
        <v>23</v>
      </c>
      <c r="B444" s="31" t="s">
        <v>311</v>
      </c>
      <c r="C444" s="31" t="s">
        <v>283</v>
      </c>
      <c r="D444" s="31" t="s">
        <v>313</v>
      </c>
      <c r="E444" s="31" t="s">
        <v>24</v>
      </c>
      <c r="F444" s="87"/>
      <c r="G444" s="88"/>
      <c r="H444" s="24"/>
    </row>
    <row r="445" spans="1:8" hidden="1" outlineLevel="7" x14ac:dyDescent="0.25">
      <c r="A445" s="30" t="s">
        <v>28</v>
      </c>
      <c r="B445" s="31" t="s">
        <v>311</v>
      </c>
      <c r="C445" s="31" t="s">
        <v>283</v>
      </c>
      <c r="D445" s="31" t="s">
        <v>313</v>
      </c>
      <c r="E445" s="31" t="s">
        <v>29</v>
      </c>
      <c r="F445" s="87"/>
      <c r="G445" s="88"/>
      <c r="H445" s="24"/>
    </row>
    <row r="446" spans="1:8" hidden="1" outlineLevel="5" x14ac:dyDescent="0.25">
      <c r="A446" s="27" t="s">
        <v>319</v>
      </c>
      <c r="B446" s="31" t="s">
        <v>311</v>
      </c>
      <c r="C446" s="31" t="s">
        <v>283</v>
      </c>
      <c r="D446" s="31" t="s">
        <v>265</v>
      </c>
      <c r="E446" s="31" t="s">
        <v>9</v>
      </c>
      <c r="F446" s="87">
        <f>F447+F450</f>
        <v>0</v>
      </c>
      <c r="G446" s="88">
        <f>G447+G450</f>
        <v>0</v>
      </c>
      <c r="H446" s="24"/>
    </row>
    <row r="447" spans="1:8" hidden="1" outlineLevel="7" x14ac:dyDescent="0.25">
      <c r="A447" s="30" t="s">
        <v>314</v>
      </c>
      <c r="B447" s="31" t="s">
        <v>311</v>
      </c>
      <c r="C447" s="31" t="s">
        <v>283</v>
      </c>
      <c r="D447" s="31" t="s">
        <v>315</v>
      </c>
      <c r="E447" s="31" t="s">
        <v>9</v>
      </c>
      <c r="F447" s="87">
        <f>F448</f>
        <v>0</v>
      </c>
      <c r="G447" s="88">
        <f>G448</f>
        <v>0</v>
      </c>
      <c r="H447" s="24"/>
    </row>
    <row r="448" spans="1:8" ht="38.25" hidden="1" outlineLevel="7" x14ac:dyDescent="0.25">
      <c r="A448" s="30" t="s">
        <v>23</v>
      </c>
      <c r="B448" s="31" t="s">
        <v>311</v>
      </c>
      <c r="C448" s="31" t="s">
        <v>283</v>
      </c>
      <c r="D448" s="31" t="s">
        <v>315</v>
      </c>
      <c r="E448" s="31" t="s">
        <v>24</v>
      </c>
      <c r="F448" s="87"/>
      <c r="G448" s="88">
        <v>0</v>
      </c>
      <c r="H448" s="24" t="s">
        <v>343</v>
      </c>
    </row>
    <row r="449" spans="1:9" ht="25.5" hidden="1" outlineLevel="7" x14ac:dyDescent="0.25">
      <c r="A449" s="30" t="s">
        <v>61</v>
      </c>
      <c r="B449" s="31" t="s">
        <v>311</v>
      </c>
      <c r="C449" s="31" t="s">
        <v>283</v>
      </c>
      <c r="D449" s="31" t="s">
        <v>316</v>
      </c>
      <c r="E449" s="31" t="s">
        <v>9</v>
      </c>
      <c r="F449" s="87">
        <f>F450</f>
        <v>0</v>
      </c>
      <c r="G449" s="88">
        <f>G450</f>
        <v>0</v>
      </c>
      <c r="H449" s="24"/>
    </row>
    <row r="450" spans="1:9" ht="76.5" hidden="1" outlineLevel="7" x14ac:dyDescent="0.25">
      <c r="A450" s="30" t="s">
        <v>21</v>
      </c>
      <c r="B450" s="31" t="s">
        <v>311</v>
      </c>
      <c r="C450" s="31" t="s">
        <v>283</v>
      </c>
      <c r="D450" s="31" t="s">
        <v>316</v>
      </c>
      <c r="E450" s="31" t="s">
        <v>22</v>
      </c>
      <c r="F450" s="87"/>
      <c r="G450" s="88"/>
      <c r="H450" s="24"/>
    </row>
    <row r="451" spans="1:9" hidden="1" outlineLevel="1" x14ac:dyDescent="0.25">
      <c r="A451" s="30" t="s">
        <v>93</v>
      </c>
      <c r="B451" s="31" t="s">
        <v>311</v>
      </c>
      <c r="C451" s="31" t="s">
        <v>94</v>
      </c>
      <c r="D451" s="31" t="s">
        <v>8</v>
      </c>
      <c r="E451" s="31" t="s">
        <v>9</v>
      </c>
      <c r="F451" s="87">
        <f t="shared" ref="F451:G455" si="21">F452</f>
        <v>0</v>
      </c>
      <c r="G451" s="88">
        <f t="shared" si="21"/>
        <v>0</v>
      </c>
      <c r="H451" s="24"/>
    </row>
    <row r="452" spans="1:9" hidden="1" outlineLevel="2" x14ac:dyDescent="0.25">
      <c r="A452" s="30" t="s">
        <v>95</v>
      </c>
      <c r="B452" s="31" t="s">
        <v>311</v>
      </c>
      <c r="C452" s="31" t="s">
        <v>96</v>
      </c>
      <c r="D452" s="31" t="s">
        <v>8</v>
      </c>
      <c r="E452" s="31" t="s">
        <v>9</v>
      </c>
      <c r="F452" s="87">
        <f t="shared" si="21"/>
        <v>0</v>
      </c>
      <c r="G452" s="88">
        <f t="shared" si="21"/>
        <v>0</v>
      </c>
      <c r="H452" s="24"/>
    </row>
    <row r="453" spans="1:9" ht="38.25" hidden="1" outlineLevel="4" x14ac:dyDescent="0.25">
      <c r="A453" s="30" t="s">
        <v>260</v>
      </c>
      <c r="B453" s="31" t="s">
        <v>311</v>
      </c>
      <c r="C453" s="31" t="s">
        <v>96</v>
      </c>
      <c r="D453" s="31" t="s">
        <v>261</v>
      </c>
      <c r="E453" s="31" t="s">
        <v>9</v>
      </c>
      <c r="F453" s="87">
        <f t="shared" si="21"/>
        <v>0</v>
      </c>
      <c r="G453" s="88">
        <f t="shared" si="21"/>
        <v>0</v>
      </c>
      <c r="H453" s="24"/>
    </row>
    <row r="454" spans="1:9" hidden="1" outlineLevel="5" x14ac:dyDescent="0.25">
      <c r="A454" s="27" t="s">
        <v>319</v>
      </c>
      <c r="B454" s="31" t="s">
        <v>311</v>
      </c>
      <c r="C454" s="31" t="s">
        <v>96</v>
      </c>
      <c r="D454" s="31" t="s">
        <v>265</v>
      </c>
      <c r="E454" s="31" t="s">
        <v>9</v>
      </c>
      <c r="F454" s="87">
        <f t="shared" si="21"/>
        <v>0</v>
      </c>
      <c r="G454" s="88">
        <f t="shared" si="21"/>
        <v>0</v>
      </c>
      <c r="H454" s="24"/>
    </row>
    <row r="455" spans="1:9" ht="102" hidden="1" outlineLevel="7" x14ac:dyDescent="0.25">
      <c r="A455" s="30" t="s">
        <v>297</v>
      </c>
      <c r="B455" s="31" t="s">
        <v>311</v>
      </c>
      <c r="C455" s="31" t="s">
        <v>96</v>
      </c>
      <c r="D455" s="31" t="s">
        <v>298</v>
      </c>
      <c r="E455" s="31" t="s">
        <v>9</v>
      </c>
      <c r="F455" s="87">
        <f t="shared" si="21"/>
        <v>0</v>
      </c>
      <c r="G455" s="88">
        <f t="shared" si="21"/>
        <v>0</v>
      </c>
      <c r="H455" s="24"/>
    </row>
    <row r="456" spans="1:9" ht="1.5" customHeight="1" outlineLevel="7" thickBot="1" x14ac:dyDescent="0.3">
      <c r="A456" s="42" t="s">
        <v>21</v>
      </c>
      <c r="B456" s="41" t="s">
        <v>311</v>
      </c>
      <c r="C456" s="41" t="s">
        <v>96</v>
      </c>
      <c r="D456" s="41" t="s">
        <v>298</v>
      </c>
      <c r="E456" s="41" t="s">
        <v>22</v>
      </c>
      <c r="F456" s="91"/>
      <c r="G456" s="92"/>
      <c r="H456" s="24"/>
    </row>
    <row r="457" spans="1:9" ht="12.75" customHeight="1" thickBot="1" x14ac:dyDescent="0.3">
      <c r="A457" s="77" t="s">
        <v>317</v>
      </c>
      <c r="B457" s="78"/>
      <c r="C457" s="78"/>
      <c r="D457" s="78"/>
      <c r="E457" s="78"/>
      <c r="F457" s="115">
        <f>F437+F204+F196+F146+F12</f>
        <v>617471.52999999991</v>
      </c>
      <c r="G457" s="115">
        <f>G437+G204+G196+G146+G12</f>
        <v>623644.61999999988</v>
      </c>
      <c r="H457" s="5"/>
      <c r="I457" s="5"/>
    </row>
    <row r="458" spans="1:9" ht="12.75" customHeight="1" x14ac:dyDescent="0.25">
      <c r="A458" s="24"/>
      <c r="B458" s="24"/>
      <c r="C458" s="24"/>
      <c r="D458" s="24"/>
      <c r="E458" s="24"/>
      <c r="F458" s="24"/>
      <c r="G458" s="24"/>
      <c r="H458" s="24"/>
    </row>
    <row r="460" spans="1:9" x14ac:dyDescent="0.25">
      <c r="F460" s="20"/>
      <c r="G460" s="20"/>
    </row>
  </sheetData>
  <mergeCells count="5">
    <mergeCell ref="A457:E457"/>
    <mergeCell ref="D5:F5"/>
    <mergeCell ref="D6:F6"/>
    <mergeCell ref="A7:G7"/>
    <mergeCell ref="A8:G8"/>
  </mergeCells>
  <phoneticPr fontId="11" type="noConversion"/>
  <pageMargins left="0.78740157480314965" right="0" top="0" bottom="0" header="0.39370078740157483" footer="0.51181102362204722"/>
  <pageSetup paperSize="9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6.01.2024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A92B04-FEAF-45B5-A6A9-0C07DEDEE4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2024-12-14T04:14:28Z</cp:lastPrinted>
  <dcterms:created xsi:type="dcterms:W3CDTF">2024-01-26T13:30:14Z</dcterms:created>
  <dcterms:modified xsi:type="dcterms:W3CDTF">2025-05-27T10:27:46Z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14_36_14)(4).xlsx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23.2.3481.270661465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