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<sst xmlns="http://schemas.openxmlformats.org/spreadsheetml/2006/main" count="143" uniqueCount="70">
  <si>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</si>
  <si>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</si>
  <si>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</si>
  <si>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</si>
  <si>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</si>
  <si>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</si>
  <si>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</si>
  <si>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</si>
  <si>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</si>
  <si>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</si>
  <si>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</si>
  <si>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</si>
  <si>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</si>
  <si>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</si>
  <si>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</si>
  <si>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</si>
  <si>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</si>
  <si>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</si>
  <si>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</si>
  <si>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</si>
  <si>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</si>
  <si>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</si>
  <si>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</si>
  <si>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</si>
  <si>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</si>
  <si>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</si>
  <si>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</si>
  <si>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</si>
  <si>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</si>
  <si>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</si>
  <si>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</si>
  <si>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</si>
  <si>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</si>
  <si>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</si>
  <si>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</si>
  <si>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</si>
  <si>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</si>
  <si>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</si>
  <si>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</si>
  <si>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</si>
  <si>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</si>
  <si>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</si>
  <si>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</si>
  <si>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</si>
  <si>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</si>
  <si>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</si>
  <si>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</si>
  <si>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</si>
  <si>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</si>
  <si>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</si>
  <si>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</si>
  <si>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</si>
  <si>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</si>
  <si>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</si>
  <si>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</si>
  <si>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</si>
  <si>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</si>
  <si>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</si>
  <si>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</si>
  <si>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</si>
  <si>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</si>
  <si>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Сумма на   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</si>
  <si>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</si>
  <si>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6</t>
  </si>
  <si>
    <t>Сумма на    2025 год</t>
  </si>
  <si>
    <t xml:space="preserve">бюджете на 2024 год и на </t>
  </si>
  <si>
    <t>плановый период 2025 и 2026 годов</t>
  </si>
  <si>
    <t>бюджетных ассигнований по разделам и подразделам классификации расходов бюджетов на 2025 и на 2026 годы</t>
  </si>
  <si>
    <t>Сумма на    2026 год</t>
  </si>
  <si>
    <t>Прочие дотации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</si>
</sst>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#,##0.000000"/>
    <numFmt numFmtId="178" formatCode="#,##0.0000000"/>
    <numFmt numFmtId="179" formatCode="0.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color indexed="8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7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3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1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0" fontId="10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18" fillId="0" borderId="12" xfId="0" applyNumberFormat="1" applyFont="1" applyBorder="1" applyAlignment="1" quotePrefix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11" fontId="2" fillId="0" borderId="10" xfId="0" applyNumberFormat="1" applyFont="1" applyBorder="1" applyAlignment="1">
      <alignment wrapText="1"/>
    </xf>
    <xf numFmtId="11" fontId="1" fillId="0" borderId="10" xfId="0" applyNumberFormat="1" applyFont="1" applyBorder="1" applyAlignment="1">
      <alignment wrapText="1"/>
    </xf>
    <xf numFmtId="0" fontId="1" fillId="3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1" fillId="30" borderId="10" xfId="52" applyFont="1" applyFill="1" applyBorder="1" applyAlignment="1">
      <alignment vertical="top" wrapText="1"/>
      <protection/>
    </xf>
    <xf numFmtId="11" fontId="2" fillId="0" borderId="17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172" fontId="5" fillId="34" borderId="10" xfId="0" applyNumberFormat="1" applyFont="1" applyFill="1" applyBorder="1" applyAlignment="1">
      <alignment horizontal="right" wrapText="1"/>
    </xf>
    <xf numFmtId="172" fontId="4" fillId="34" borderId="10" xfId="0" applyNumberFormat="1" applyFont="1" applyFill="1" applyBorder="1" applyAlignment="1">
      <alignment horizontal="right" wrapText="1"/>
    </xf>
    <xf numFmtId="172" fontId="12" fillId="34" borderId="0" xfId="0" applyNumberFormat="1" applyFont="1" applyFill="1" applyBorder="1" applyAlignment="1">
      <alignment/>
    </xf>
    <xf numFmtId="172" fontId="12" fillId="34" borderId="0" xfId="0" applyNumberFormat="1" applyFont="1" applyFill="1" applyBorder="1" applyAlignment="1">
      <alignment/>
    </xf>
    <xf numFmtId="172" fontId="13" fillId="34" borderId="0" xfId="0" applyNumberFormat="1" applyFont="1" applyFill="1" applyAlignment="1">
      <alignment/>
    </xf>
    <xf numFmtId="0" fontId="16" fillId="34" borderId="0" xfId="0" applyFont="1" applyFill="1" applyBorder="1" applyAlignment="1">
      <alignment/>
    </xf>
    <xf numFmtId="172" fontId="17" fillId="34" borderId="0" xfId="0" applyNumberFormat="1" applyFont="1" applyFill="1" applyBorder="1" applyAlignment="1">
      <alignment horizontal="center" vertical="center"/>
    </xf>
    <xf numFmtId="172" fontId="13" fillId="34" borderId="0" xfId="0" applyNumberFormat="1" applyFont="1" applyFill="1" applyBorder="1" applyAlignment="1">
      <alignment horizontal="center" vertical="center"/>
    </xf>
    <xf numFmtId="172" fontId="13" fillId="34" borderId="0" xfId="0" applyNumberFormat="1" applyFont="1" applyFill="1" applyAlignment="1">
      <alignment horizontal="center" vertical="center"/>
    </xf>
    <xf numFmtId="172" fontId="13" fillId="34" borderId="15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/>
    </xf>
    <xf numFmtId="172" fontId="13" fillId="34" borderId="0" xfId="0" applyNumberFormat="1" applyFont="1" applyFill="1" applyBorder="1" applyAlignment="1">
      <alignment/>
    </xf>
    <xf numFmtId="172" fontId="5" fillId="34" borderId="17" xfId="0" applyNumberFormat="1" applyFont="1" applyFill="1" applyBorder="1" applyAlignment="1">
      <alignment horizontal="right" wrapText="1"/>
    </xf>
    <xf numFmtId="172" fontId="4" fillId="34" borderId="10" xfId="59" applyNumberFormat="1" applyFont="1" applyFill="1" applyBorder="1" applyAlignment="1">
      <alignment horizontal="right" wrapText="1"/>
    </xf>
    <xf numFmtId="0" fontId="55" fillId="34" borderId="18" xfId="0" applyNumberFormat="1" applyFont="1" applyFill="1" applyBorder="1" applyAlignment="1" applyProtection="1">
      <alignment horizontal="left" vertical="top" wrapText="1"/>
      <protection/>
    </xf>
    <xf numFmtId="172" fontId="4" fillId="34" borderId="10" xfId="0" applyNumberFormat="1" applyFont="1" applyFill="1" applyBorder="1" applyAlignment="1">
      <alignment/>
    </xf>
    <xf numFmtId="173" fontId="15" fillId="34" borderId="13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20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pane ySplit="11" topLeftCell="A34" activePane="bottomLeft" state="frozen"/>
      <selection pane="topLeft" activeCell="A1" sqref="A1"/>
      <selection pane="bottomLeft" activeCell="L44" sqref="L44"/>
    </sheetView>
  </sheetViews>
  <sheetFormatPr defaultColWidth="9.00390625" defaultRowHeight="12.75"/>
  <cols>
    <col min="1" max="1" width="55.00390625" style="3" customWidth="1"/>
    <col min="2" max="2" width="7.625" style="3" customWidth="1"/>
    <col min="3" max="3" width="9.125" style="3" customWidth="1"/>
    <col min="4" max="4" width="10.25390625" style="19" customWidth="1"/>
    <col min="5" max="5" width="9.25390625" style="46" hidden="1" customWidth="1"/>
    <col min="6" max="8" width="0" style="46" hidden="1" customWidth="1"/>
    <col min="9" max="11" width="0" style="39" hidden="1" customWidth="1"/>
    <col min="12" max="12" width="9.625" style="39" customWidth="1"/>
    <col min="13" max="13" width="9.125" style="13" customWidth="1"/>
    <col min="14" max="15" width="9.125" style="52" customWidth="1"/>
    <col min="16" max="18" width="9.125" style="14" customWidth="1"/>
    <col min="19" max="34" width="9.125" style="15" customWidth="1"/>
  </cols>
  <sheetData>
    <row r="1" spans="2:10" ht="15">
      <c r="B1" s="55" t="s">
        <v>63</v>
      </c>
      <c r="C1" s="55"/>
      <c r="D1" s="17"/>
      <c r="E1" s="37"/>
      <c r="F1" s="37"/>
      <c r="G1" s="38"/>
      <c r="H1" s="38"/>
      <c r="I1" s="38"/>
      <c r="J1" s="38"/>
    </row>
    <row r="2" spans="2:10" ht="15">
      <c r="B2" s="5" t="s">
        <v>55</v>
      </c>
      <c r="C2" s="5"/>
      <c r="D2" s="17"/>
      <c r="E2" s="37"/>
      <c r="F2" s="37"/>
      <c r="G2" s="38"/>
      <c r="H2" s="38"/>
      <c r="I2" s="38"/>
      <c r="J2" s="38"/>
    </row>
    <row r="3" spans="2:10" ht="15">
      <c r="B3" s="55" t="s">
        <v>56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55" t="s">
        <v>65</v>
      </c>
      <c r="C4" s="55"/>
      <c r="D4" s="55"/>
      <c r="E4" s="55"/>
      <c r="F4" s="55"/>
      <c r="G4" s="55"/>
      <c r="H4" s="55"/>
      <c r="I4" s="55"/>
      <c r="J4" s="55"/>
    </row>
    <row r="5" spans="2:12" ht="13.5">
      <c r="B5" s="34" t="s">
        <v>66</v>
      </c>
      <c r="C5" s="34"/>
      <c r="D5" s="40"/>
      <c r="E5" s="40"/>
      <c r="F5" s="40"/>
      <c r="G5" s="40"/>
      <c r="H5" s="40"/>
      <c r="I5" s="40"/>
      <c r="J5" s="40"/>
      <c r="K5" s="40"/>
      <c r="L5" s="40"/>
    </row>
    <row r="6" spans="1:34" s="10" customFormat="1" ht="18.75">
      <c r="A6" s="56" t="s">
        <v>53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2"/>
      <c r="N6" s="53"/>
      <c r="O6" s="53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37.5" customHeight="1">
      <c r="A7" s="57" t="s">
        <v>67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2"/>
      <c r="N7" s="53"/>
      <c r="O7" s="53"/>
      <c r="P7" s="8"/>
      <c r="Q7" s="8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16.5" thickBot="1">
      <c r="A8" s="11"/>
      <c r="B8" s="11"/>
      <c r="C8" s="11"/>
      <c r="D8" s="18" t="s">
        <v>54</v>
      </c>
      <c r="E8" s="41"/>
      <c r="F8" s="41"/>
      <c r="G8" s="42"/>
      <c r="H8" s="42"/>
      <c r="I8" s="43"/>
      <c r="J8" s="43"/>
      <c r="K8" s="43"/>
      <c r="L8" s="43"/>
      <c r="M8" s="12"/>
      <c r="N8" s="53"/>
      <c r="O8" s="53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12" ht="24.75" thickBot="1">
      <c r="A9" s="21" t="s">
        <v>0</v>
      </c>
      <c r="B9" s="22" t="s">
        <v>3</v>
      </c>
      <c r="C9" s="22" t="s">
        <v>4</v>
      </c>
      <c r="D9" s="23" t="s">
        <v>64</v>
      </c>
      <c r="E9" s="23" t="s">
        <v>61</v>
      </c>
      <c r="F9" s="23" t="s">
        <v>61</v>
      </c>
      <c r="G9" s="23" t="s">
        <v>61</v>
      </c>
      <c r="H9" s="23" t="s">
        <v>61</v>
      </c>
      <c r="I9" s="23" t="s">
        <v>61</v>
      </c>
      <c r="J9" s="23" t="s">
        <v>61</v>
      </c>
      <c r="K9" s="23" t="s">
        <v>61</v>
      </c>
      <c r="L9" s="23" t="s">
        <v>68</v>
      </c>
    </row>
    <row r="10" spans="1:18" s="9" customFormat="1" ht="13.5" thickBot="1">
      <c r="A10" s="24">
        <v>1</v>
      </c>
      <c r="B10" s="25" t="s">
        <v>1</v>
      </c>
      <c r="C10" s="25" t="s">
        <v>2</v>
      </c>
      <c r="D10" s="26">
        <v>4</v>
      </c>
      <c r="E10" s="42"/>
      <c r="F10" s="42"/>
      <c r="G10" s="42"/>
      <c r="H10" s="42"/>
      <c r="I10" s="43"/>
      <c r="J10" s="43"/>
      <c r="K10" s="43"/>
      <c r="L10" s="44"/>
      <c r="M10" s="12"/>
      <c r="N10" s="53"/>
      <c r="O10" s="53"/>
      <c r="P10" s="8"/>
      <c r="Q10" s="8"/>
      <c r="R10" s="8"/>
    </row>
    <row r="11" spans="1:12" ht="13.5" thickBot="1">
      <c r="A11" s="6" t="s">
        <v>5</v>
      </c>
      <c r="B11" s="7" t="s">
        <v>6</v>
      </c>
      <c r="C11" s="7" t="s">
        <v>6</v>
      </c>
      <c r="D11" s="51">
        <f>D12++D19+D22+D27+D29+D36+D38+D40+D44+D46+D48</f>
        <v>412834.12</v>
      </c>
      <c r="E11" s="51" t="e">
        <f aca="true" t="shared" si="0" ref="E11:L11">E12++E19+E22+E27+E29+E36+E38+E40+E44+E46+E48</f>
        <v>#REF!</v>
      </c>
      <c r="F11" s="51" t="e">
        <f t="shared" si="0"/>
        <v>#REF!</v>
      </c>
      <c r="G11" s="51" t="e">
        <f t="shared" si="0"/>
        <v>#REF!</v>
      </c>
      <c r="H11" s="51" t="e">
        <f t="shared" si="0"/>
        <v>#REF!</v>
      </c>
      <c r="I11" s="51" t="e">
        <f t="shared" si="0"/>
        <v>#REF!</v>
      </c>
      <c r="J11" s="51" t="e">
        <f t="shared" si="0"/>
        <v>#REF!</v>
      </c>
      <c r="K11" s="51" t="e">
        <f t="shared" si="0"/>
        <v>#REF!</v>
      </c>
      <c r="L11" s="51">
        <f t="shared" si="0"/>
        <v>417892.62</v>
      </c>
    </row>
    <row r="12" spans="1:12" ht="12.75">
      <c r="A12" s="33" t="s">
        <v>7</v>
      </c>
      <c r="B12" s="27" t="s">
        <v>8</v>
      </c>
      <c r="C12" s="27" t="s">
        <v>6</v>
      </c>
      <c r="D12" s="47">
        <f>D13+D14+D16+D17+D18+D15</f>
        <v>63515.92600000001</v>
      </c>
      <c r="E12" s="47" t="e">
        <f>E13+E14+E16+E17+E18+E15+#REF!</f>
        <v>#REF!</v>
      </c>
      <c r="F12" s="47" t="e">
        <f>F13+F14+F16+F17+F18+F15+#REF!</f>
        <v>#REF!</v>
      </c>
      <c r="G12" s="47" t="e">
        <f>G13+G14+G16+G17+G18+G15+#REF!</f>
        <v>#REF!</v>
      </c>
      <c r="H12" s="47" t="e">
        <f>H13+H14+H16+H17+H18+H15+#REF!</f>
        <v>#REF!</v>
      </c>
      <c r="I12" s="47" t="e">
        <f>I13+I14+I16+I17+I18+I15+#REF!</f>
        <v>#REF!</v>
      </c>
      <c r="J12" s="47" t="e">
        <f>J13+J14+J16+J17+J18+J15+#REF!</f>
        <v>#REF!</v>
      </c>
      <c r="K12" s="47" t="e">
        <f>K13+K14+K16+K17+K18+K15+#REF!</f>
        <v>#REF!</v>
      </c>
      <c r="L12" s="47">
        <f>L13+L14+L16+L17+L18+L15</f>
        <v>69524.126</v>
      </c>
    </row>
    <row r="13" spans="1:12" ht="25.5">
      <c r="A13" s="29" t="s">
        <v>9</v>
      </c>
      <c r="B13" s="2" t="s">
        <v>8</v>
      </c>
      <c r="C13" s="2" t="s">
        <v>10</v>
      </c>
      <c r="D13" s="36">
        <v>1530.2</v>
      </c>
      <c r="E13" s="36"/>
      <c r="F13" s="36"/>
      <c r="G13" s="36"/>
      <c r="H13" s="36"/>
      <c r="I13" s="36"/>
      <c r="J13" s="36"/>
      <c r="K13" s="36"/>
      <c r="L13" s="36">
        <v>1530.2</v>
      </c>
    </row>
    <row r="14" spans="1:12" ht="38.25">
      <c r="A14" s="29" t="s">
        <v>12</v>
      </c>
      <c r="B14" s="2" t="s">
        <v>8</v>
      </c>
      <c r="C14" s="2" t="s">
        <v>13</v>
      </c>
      <c r="D14" s="36">
        <f>2611.6+7919+24767.626</f>
        <v>35298.226</v>
      </c>
      <c r="E14" s="36"/>
      <c r="F14" s="36"/>
      <c r="G14" s="36"/>
      <c r="H14" s="36"/>
      <c r="I14" s="36"/>
      <c r="J14" s="36"/>
      <c r="K14" s="36"/>
      <c r="L14" s="36">
        <f>2611.6+7435.9+24713.226</f>
        <v>34760.725999999995</v>
      </c>
    </row>
    <row r="15" spans="1:12" ht="12.75">
      <c r="A15" s="30" t="s">
        <v>58</v>
      </c>
      <c r="B15" s="2" t="s">
        <v>8</v>
      </c>
      <c r="C15" s="2" t="s">
        <v>14</v>
      </c>
      <c r="D15" s="36">
        <v>3.3</v>
      </c>
      <c r="E15" s="36"/>
      <c r="F15" s="36"/>
      <c r="G15" s="36"/>
      <c r="H15" s="36"/>
      <c r="I15" s="36"/>
      <c r="J15" s="36"/>
      <c r="K15" s="36"/>
      <c r="L15" s="36">
        <v>23.8</v>
      </c>
    </row>
    <row r="16" spans="1:12" ht="28.5" customHeight="1">
      <c r="A16" s="29" t="s">
        <v>15</v>
      </c>
      <c r="B16" s="2" t="s">
        <v>8</v>
      </c>
      <c r="C16" s="2" t="s">
        <v>16</v>
      </c>
      <c r="D16" s="36">
        <v>977.3</v>
      </c>
      <c r="E16" s="36"/>
      <c r="F16" s="36"/>
      <c r="G16" s="36"/>
      <c r="H16" s="36"/>
      <c r="I16" s="36"/>
      <c r="J16" s="36"/>
      <c r="K16" s="36"/>
      <c r="L16" s="36">
        <v>977.3</v>
      </c>
    </row>
    <row r="17" spans="1:12" ht="12.75">
      <c r="A17" s="29" t="s">
        <v>18</v>
      </c>
      <c r="B17" s="2" t="s">
        <v>8</v>
      </c>
      <c r="C17" s="2" t="s">
        <v>19</v>
      </c>
      <c r="D17" s="36">
        <v>200</v>
      </c>
      <c r="E17" s="36"/>
      <c r="F17" s="36"/>
      <c r="G17" s="36"/>
      <c r="H17" s="36"/>
      <c r="I17" s="36"/>
      <c r="J17" s="36"/>
      <c r="K17" s="36"/>
      <c r="L17" s="36">
        <v>200</v>
      </c>
    </row>
    <row r="18" spans="1:15" ht="12.75">
      <c r="A18" s="29" t="s">
        <v>20</v>
      </c>
      <c r="B18" s="2" t="s">
        <v>8</v>
      </c>
      <c r="C18" s="2" t="s">
        <v>21</v>
      </c>
      <c r="D18" s="36">
        <f>19116.1+6390.8</f>
        <v>25506.899999999998</v>
      </c>
      <c r="E18" s="36"/>
      <c r="F18" s="36"/>
      <c r="G18" s="36"/>
      <c r="H18" s="36"/>
      <c r="I18" s="36"/>
      <c r="J18" s="36"/>
      <c r="K18" s="36"/>
      <c r="L18" s="36">
        <f>19116.2+12915.9</f>
        <v>32032.1</v>
      </c>
      <c r="O18" s="54"/>
    </row>
    <row r="19" spans="1:12" ht="25.5">
      <c r="A19" s="28" t="s">
        <v>22</v>
      </c>
      <c r="B19" s="1" t="s">
        <v>11</v>
      </c>
      <c r="C19" s="1" t="s">
        <v>6</v>
      </c>
      <c r="D19" s="35">
        <f>D20+D21</f>
        <v>1875.5</v>
      </c>
      <c r="E19" s="35">
        <f aca="true" t="shared" si="1" ref="E19:L19">E20+E21</f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1875.5</v>
      </c>
    </row>
    <row r="20" spans="1:12" ht="25.5">
      <c r="A20" s="49" t="s">
        <v>62</v>
      </c>
      <c r="B20" s="2" t="s">
        <v>11</v>
      </c>
      <c r="C20" s="2" t="s">
        <v>24</v>
      </c>
      <c r="D20" s="36">
        <v>1864.5</v>
      </c>
      <c r="E20" s="36"/>
      <c r="F20" s="36"/>
      <c r="G20" s="36"/>
      <c r="H20" s="36"/>
      <c r="I20" s="36"/>
      <c r="J20" s="36"/>
      <c r="K20" s="36"/>
      <c r="L20" s="36">
        <v>1864.5</v>
      </c>
    </row>
    <row r="21" spans="1:12" ht="25.5">
      <c r="A21" s="29" t="s">
        <v>25</v>
      </c>
      <c r="B21" s="2" t="s">
        <v>11</v>
      </c>
      <c r="C21" s="2" t="s">
        <v>26</v>
      </c>
      <c r="D21" s="36">
        <v>11</v>
      </c>
      <c r="E21" s="36"/>
      <c r="F21" s="36"/>
      <c r="G21" s="36"/>
      <c r="H21" s="36"/>
      <c r="I21" s="36"/>
      <c r="J21" s="36"/>
      <c r="K21" s="36"/>
      <c r="L21" s="36">
        <v>11</v>
      </c>
    </row>
    <row r="22" spans="1:12" ht="12.75">
      <c r="A22" s="28" t="s">
        <v>27</v>
      </c>
      <c r="B22" s="1" t="s">
        <v>13</v>
      </c>
      <c r="C22" s="1" t="s">
        <v>6</v>
      </c>
      <c r="D22" s="35">
        <f>D23+D24+D25+D26</f>
        <v>40895.7</v>
      </c>
      <c r="E22" s="35">
        <f aca="true" t="shared" si="2" ref="E22:L22">E23+E24+E25+E26</f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43128.2</v>
      </c>
    </row>
    <row r="23" spans="1:12" ht="12.75" hidden="1">
      <c r="A23" s="29" t="s">
        <v>28</v>
      </c>
      <c r="B23" s="2" t="s">
        <v>13</v>
      </c>
      <c r="C23" s="2" t="s">
        <v>14</v>
      </c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2.75" hidden="1">
      <c r="A24" s="29" t="s">
        <v>29</v>
      </c>
      <c r="B24" s="2" t="s">
        <v>13</v>
      </c>
      <c r="C24" s="2" t="s">
        <v>30</v>
      </c>
      <c r="D24" s="36"/>
      <c r="E24" s="45"/>
      <c r="F24" s="45"/>
      <c r="G24" s="45"/>
      <c r="H24" s="45"/>
      <c r="I24" s="45"/>
      <c r="J24" s="45"/>
      <c r="K24" s="45"/>
      <c r="L24" s="50"/>
    </row>
    <row r="25" spans="1:12" ht="12.75">
      <c r="A25" s="29" t="s">
        <v>31</v>
      </c>
      <c r="B25" s="2" t="s">
        <v>13</v>
      </c>
      <c r="C25" s="2" t="s">
        <v>23</v>
      </c>
      <c r="D25" s="36">
        <v>40222</v>
      </c>
      <c r="E25" s="36"/>
      <c r="F25" s="36"/>
      <c r="G25" s="36"/>
      <c r="H25" s="36"/>
      <c r="I25" s="36"/>
      <c r="J25" s="36"/>
      <c r="K25" s="36"/>
      <c r="L25" s="36">
        <v>38627.7</v>
      </c>
    </row>
    <row r="26" spans="1:12" ht="12.75">
      <c r="A26" s="29" t="s">
        <v>32</v>
      </c>
      <c r="B26" s="2" t="s">
        <v>13</v>
      </c>
      <c r="C26" s="2" t="s">
        <v>33</v>
      </c>
      <c r="D26" s="36">
        <v>673.7</v>
      </c>
      <c r="E26" s="45"/>
      <c r="F26" s="45"/>
      <c r="G26" s="45"/>
      <c r="H26" s="45"/>
      <c r="I26" s="45"/>
      <c r="J26" s="45"/>
      <c r="K26" s="45"/>
      <c r="L26" s="50">
        <v>4500.5</v>
      </c>
    </row>
    <row r="27" spans="1:12" ht="12.75">
      <c r="A27" s="28"/>
      <c r="B27" s="1" t="s">
        <v>16</v>
      </c>
      <c r="C27" s="1" t="s">
        <v>6</v>
      </c>
      <c r="D27" s="35">
        <f>D28</f>
        <v>1259</v>
      </c>
      <c r="E27" s="35">
        <f aca="true" t="shared" si="3" ref="E27:L27">E28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959</v>
      </c>
    </row>
    <row r="28" spans="1:12" ht="12.75">
      <c r="A28" s="29"/>
      <c r="B28" s="2" t="s">
        <v>16</v>
      </c>
      <c r="C28" s="2" t="s">
        <v>14</v>
      </c>
      <c r="D28" s="36">
        <v>1259</v>
      </c>
      <c r="E28" s="45"/>
      <c r="F28" s="45"/>
      <c r="G28" s="45"/>
      <c r="H28" s="45"/>
      <c r="I28" s="45"/>
      <c r="J28" s="45"/>
      <c r="K28" s="45"/>
      <c r="L28" s="50">
        <v>959</v>
      </c>
    </row>
    <row r="29" spans="1:12" ht="12.75">
      <c r="A29" s="28" t="s">
        <v>34</v>
      </c>
      <c r="B29" s="1" t="s">
        <v>17</v>
      </c>
      <c r="C29" s="1" t="s">
        <v>6</v>
      </c>
      <c r="D29" s="35">
        <f>D30+D31+D32+D33+D34+D35</f>
        <v>201811.34399999998</v>
      </c>
      <c r="E29" s="35">
        <f aca="true" t="shared" si="4" ref="E29:L29">E30+E31+E32+E33+E34+E35</f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  <c r="I29" s="35">
        <f t="shared" si="4"/>
        <v>0</v>
      </c>
      <c r="J29" s="35">
        <f t="shared" si="4"/>
        <v>0</v>
      </c>
      <c r="K29" s="35">
        <f t="shared" si="4"/>
        <v>0</v>
      </c>
      <c r="L29" s="35">
        <f t="shared" si="4"/>
        <v>198789.74399999998</v>
      </c>
    </row>
    <row r="30" spans="1:12" ht="12.75">
      <c r="A30" s="29" t="s">
        <v>35</v>
      </c>
      <c r="B30" s="2" t="s">
        <v>17</v>
      </c>
      <c r="C30" s="2" t="s">
        <v>8</v>
      </c>
      <c r="D30" s="36">
        <v>49323.8</v>
      </c>
      <c r="E30" s="36"/>
      <c r="F30" s="36"/>
      <c r="G30" s="36"/>
      <c r="H30" s="36"/>
      <c r="I30" s="36"/>
      <c r="J30" s="36"/>
      <c r="K30" s="36"/>
      <c r="L30" s="36">
        <v>47213.8</v>
      </c>
    </row>
    <row r="31" spans="1:19" ht="12.75">
      <c r="A31" s="29" t="s">
        <v>36</v>
      </c>
      <c r="B31" s="2" t="s">
        <v>17</v>
      </c>
      <c r="C31" s="4" t="s">
        <v>10</v>
      </c>
      <c r="D31" s="48">
        <f>116558.4+28+0.2</f>
        <v>116586.59999999999</v>
      </c>
      <c r="E31" s="48"/>
      <c r="F31" s="48"/>
      <c r="G31" s="48"/>
      <c r="H31" s="48"/>
      <c r="I31" s="48"/>
      <c r="J31" s="48"/>
      <c r="K31" s="48"/>
      <c r="L31" s="48">
        <f>165911.7+31+44.8-50420</f>
        <v>115567.5</v>
      </c>
      <c r="S31" s="14"/>
    </row>
    <row r="32" spans="1:19" ht="12.75">
      <c r="A32" s="31" t="s">
        <v>59</v>
      </c>
      <c r="B32" s="2" t="s">
        <v>17</v>
      </c>
      <c r="C32" s="4" t="s">
        <v>11</v>
      </c>
      <c r="D32" s="36">
        <f>23771.3+8935</f>
        <v>32706.3</v>
      </c>
      <c r="E32" s="36"/>
      <c r="F32" s="36"/>
      <c r="G32" s="36"/>
      <c r="H32" s="36"/>
      <c r="I32" s="36"/>
      <c r="J32" s="36"/>
      <c r="K32" s="36"/>
      <c r="L32" s="36">
        <f>23872.6+8941.2</f>
        <v>32813.8</v>
      </c>
      <c r="S32" s="14"/>
    </row>
    <row r="33" spans="1:19" ht="25.5">
      <c r="A33" s="20" t="s">
        <v>60</v>
      </c>
      <c r="B33" s="2" t="s">
        <v>17</v>
      </c>
      <c r="C33" s="4" t="s">
        <v>14</v>
      </c>
      <c r="D33" s="36">
        <v>57.404</v>
      </c>
      <c r="E33" s="36"/>
      <c r="F33" s="36"/>
      <c r="G33" s="36"/>
      <c r="H33" s="36"/>
      <c r="I33" s="36"/>
      <c r="J33" s="36"/>
      <c r="K33" s="36"/>
      <c r="L33" s="36">
        <v>57.404</v>
      </c>
      <c r="S33" s="14"/>
    </row>
    <row r="34" spans="1:12" ht="12.75">
      <c r="A34" s="29" t="s">
        <v>37</v>
      </c>
      <c r="B34" s="2" t="s">
        <v>17</v>
      </c>
      <c r="C34" s="2" t="s">
        <v>17</v>
      </c>
      <c r="D34" s="36">
        <f>185.6+68.3</f>
        <v>253.89999999999998</v>
      </c>
      <c r="E34" s="36"/>
      <c r="F34" s="36"/>
      <c r="G34" s="36"/>
      <c r="H34" s="36"/>
      <c r="I34" s="36"/>
      <c r="J34" s="36"/>
      <c r="K34" s="36"/>
      <c r="L34" s="36">
        <f>185.6+68.3</f>
        <v>253.89999999999998</v>
      </c>
    </row>
    <row r="35" spans="1:12" ht="12.75">
      <c r="A35" s="29" t="s">
        <v>38</v>
      </c>
      <c r="B35" s="2" t="s">
        <v>17</v>
      </c>
      <c r="C35" s="2" t="s">
        <v>23</v>
      </c>
      <c r="D35" s="36">
        <v>2883.34</v>
      </c>
      <c r="E35" s="36"/>
      <c r="F35" s="36"/>
      <c r="G35" s="36"/>
      <c r="H35" s="36"/>
      <c r="I35" s="36"/>
      <c r="J35" s="36"/>
      <c r="K35" s="36"/>
      <c r="L35" s="36">
        <v>2883.34</v>
      </c>
    </row>
    <row r="36" spans="1:12" ht="12.75">
      <c r="A36" s="28" t="s">
        <v>39</v>
      </c>
      <c r="B36" s="1" t="s">
        <v>30</v>
      </c>
      <c r="C36" s="1" t="s">
        <v>6</v>
      </c>
      <c r="D36" s="35">
        <f>D37</f>
        <v>51771.3</v>
      </c>
      <c r="E36" s="35">
        <f aca="true" t="shared" si="5" ref="E36:L36">E37</f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  <c r="I36" s="35">
        <f t="shared" si="5"/>
        <v>0</v>
      </c>
      <c r="J36" s="35">
        <f t="shared" si="5"/>
        <v>0</v>
      </c>
      <c r="K36" s="35">
        <f t="shared" si="5"/>
        <v>0</v>
      </c>
      <c r="L36" s="35">
        <f t="shared" si="5"/>
        <v>51741.7</v>
      </c>
    </row>
    <row r="37" spans="1:12" ht="12.75">
      <c r="A37" s="29" t="s">
        <v>40</v>
      </c>
      <c r="B37" s="2" t="s">
        <v>30</v>
      </c>
      <c r="C37" s="2" t="s">
        <v>8</v>
      </c>
      <c r="D37" s="36">
        <f>35424.1+16347.2</f>
        <v>51771.3</v>
      </c>
      <c r="E37" s="36"/>
      <c r="F37" s="36"/>
      <c r="G37" s="36"/>
      <c r="H37" s="36"/>
      <c r="I37" s="36"/>
      <c r="J37" s="36"/>
      <c r="K37" s="36"/>
      <c r="L37" s="36">
        <f>35385.2+16356.5</f>
        <v>51741.7</v>
      </c>
    </row>
    <row r="38" spans="1:12" ht="12.75">
      <c r="A38" s="28" t="s">
        <v>41</v>
      </c>
      <c r="B38" s="1" t="s">
        <v>23</v>
      </c>
      <c r="C38" s="1" t="s">
        <v>6</v>
      </c>
      <c r="D38" s="35">
        <f>D39</f>
        <v>47.7</v>
      </c>
      <c r="E38" s="35">
        <f aca="true" t="shared" si="6" ref="E38:L38">E39</f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  <c r="I38" s="35">
        <f t="shared" si="6"/>
        <v>0</v>
      </c>
      <c r="J38" s="35">
        <f t="shared" si="6"/>
        <v>0</v>
      </c>
      <c r="K38" s="35">
        <f t="shared" si="6"/>
        <v>0</v>
      </c>
      <c r="L38" s="35">
        <f t="shared" si="6"/>
        <v>47.7</v>
      </c>
    </row>
    <row r="39" spans="1:12" ht="12.75">
      <c r="A39" s="29" t="s">
        <v>42</v>
      </c>
      <c r="B39" s="2" t="s">
        <v>23</v>
      </c>
      <c r="C39" s="2" t="s">
        <v>8</v>
      </c>
      <c r="D39" s="36">
        <v>47.7</v>
      </c>
      <c r="E39" s="45"/>
      <c r="F39" s="45"/>
      <c r="G39" s="45"/>
      <c r="H39" s="45"/>
      <c r="I39" s="45"/>
      <c r="J39" s="45"/>
      <c r="K39" s="45"/>
      <c r="L39" s="50">
        <v>47.7</v>
      </c>
    </row>
    <row r="40" spans="1:12" ht="12.75">
      <c r="A40" s="28" t="s">
        <v>43</v>
      </c>
      <c r="B40" s="1" t="s">
        <v>24</v>
      </c>
      <c r="C40" s="1" t="s">
        <v>6</v>
      </c>
      <c r="D40" s="35">
        <f>D41+D42+D43</f>
        <v>24986.75</v>
      </c>
      <c r="E40" s="35">
        <f aca="true" t="shared" si="7" ref="E40:L40">E41+E42+E43</f>
        <v>0</v>
      </c>
      <c r="F40" s="35">
        <f t="shared" si="7"/>
        <v>0</v>
      </c>
      <c r="G40" s="35">
        <f t="shared" si="7"/>
        <v>0</v>
      </c>
      <c r="H40" s="35">
        <f t="shared" si="7"/>
        <v>0</v>
      </c>
      <c r="I40" s="35">
        <f t="shared" si="7"/>
        <v>0</v>
      </c>
      <c r="J40" s="35">
        <f t="shared" si="7"/>
        <v>0</v>
      </c>
      <c r="K40" s="35">
        <f t="shared" si="7"/>
        <v>0</v>
      </c>
      <c r="L40" s="35">
        <f t="shared" si="7"/>
        <v>25465.75</v>
      </c>
    </row>
    <row r="41" spans="1:12" ht="12.75">
      <c r="A41" s="29" t="s">
        <v>44</v>
      </c>
      <c r="B41" s="2" t="s">
        <v>24</v>
      </c>
      <c r="C41" s="2" t="s">
        <v>8</v>
      </c>
      <c r="D41" s="36">
        <f>1882.5+95.8</f>
        <v>1978.3</v>
      </c>
      <c r="E41" s="36"/>
      <c r="F41" s="36"/>
      <c r="G41" s="36"/>
      <c r="H41" s="36"/>
      <c r="I41" s="36"/>
      <c r="J41" s="36"/>
      <c r="K41" s="36"/>
      <c r="L41" s="36">
        <f>1882.5+95.8</f>
        <v>1978.3</v>
      </c>
    </row>
    <row r="42" spans="1:12" ht="12.75">
      <c r="A42" s="29" t="s">
        <v>45</v>
      </c>
      <c r="B42" s="2" t="s">
        <v>24</v>
      </c>
      <c r="C42" s="2" t="s">
        <v>11</v>
      </c>
      <c r="D42" s="36">
        <f>9336.5+774.1+246.4</f>
        <v>10357</v>
      </c>
      <c r="E42" s="36"/>
      <c r="F42" s="36"/>
      <c r="G42" s="36"/>
      <c r="H42" s="36"/>
      <c r="I42" s="36"/>
      <c r="J42" s="36"/>
      <c r="K42" s="36"/>
      <c r="L42" s="36">
        <f>9794+795.6+246.4</f>
        <v>10836</v>
      </c>
    </row>
    <row r="43" spans="1:13" ht="12.75">
      <c r="A43" s="29" t="s">
        <v>46</v>
      </c>
      <c r="B43" s="2" t="s">
        <v>24</v>
      </c>
      <c r="C43" s="2" t="s">
        <v>13</v>
      </c>
      <c r="D43" s="36">
        <f>7201.4+5252.93+197.12</f>
        <v>12651.45</v>
      </c>
      <c r="E43" s="36"/>
      <c r="F43" s="36"/>
      <c r="G43" s="36"/>
      <c r="H43" s="36"/>
      <c r="I43" s="36"/>
      <c r="J43" s="36"/>
      <c r="K43" s="36"/>
      <c r="L43" s="36">
        <f>7201.4+5252.93+197.12</f>
        <v>12651.45</v>
      </c>
      <c r="M43" s="16"/>
    </row>
    <row r="44" spans="1:12" ht="12.75">
      <c r="A44" s="28" t="s">
        <v>47</v>
      </c>
      <c r="B44" s="1" t="s">
        <v>19</v>
      </c>
      <c r="C44" s="1" t="s">
        <v>6</v>
      </c>
      <c r="D44" s="35">
        <f>D45</f>
        <v>67.7</v>
      </c>
      <c r="E44" s="35">
        <f aca="true" t="shared" si="8" ref="E44:L44">E45</f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67.7</v>
      </c>
    </row>
    <row r="45" spans="1:12" ht="12.75">
      <c r="A45" s="29" t="s">
        <v>48</v>
      </c>
      <c r="B45" s="2" t="s">
        <v>19</v>
      </c>
      <c r="C45" s="2" t="s">
        <v>10</v>
      </c>
      <c r="D45" s="36">
        <v>67.7</v>
      </c>
      <c r="E45" s="36"/>
      <c r="F45" s="36"/>
      <c r="G45" s="36"/>
      <c r="H45" s="36"/>
      <c r="I45" s="36"/>
      <c r="J45" s="36"/>
      <c r="K45" s="36"/>
      <c r="L45" s="36">
        <v>67.7</v>
      </c>
    </row>
    <row r="46" spans="1:12" ht="12.75">
      <c r="A46" s="28" t="s">
        <v>49</v>
      </c>
      <c r="B46" s="1" t="s">
        <v>21</v>
      </c>
      <c r="C46" s="1" t="s">
        <v>6</v>
      </c>
      <c r="D46" s="35">
        <f>D47</f>
        <v>1000</v>
      </c>
      <c r="E46" s="35">
        <f aca="true" t="shared" si="9" ref="E46:L46">E47</f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1000</v>
      </c>
    </row>
    <row r="47" spans="1:12" ht="25.5">
      <c r="A47" s="29" t="s">
        <v>50</v>
      </c>
      <c r="B47" s="2" t="s">
        <v>21</v>
      </c>
      <c r="C47" s="2" t="s">
        <v>8</v>
      </c>
      <c r="D47" s="36">
        <v>1000</v>
      </c>
      <c r="E47" s="36"/>
      <c r="F47" s="36"/>
      <c r="G47" s="36"/>
      <c r="H47" s="36"/>
      <c r="I47" s="36"/>
      <c r="J47" s="36"/>
      <c r="K47" s="36"/>
      <c r="L47" s="36">
        <v>1000</v>
      </c>
    </row>
    <row r="48" spans="1:12" ht="22.5" customHeight="1">
      <c r="A48" s="28" t="s">
        <v>51</v>
      </c>
      <c r="B48" s="1" t="s">
        <v>26</v>
      </c>
      <c r="C48" s="1" t="s">
        <v>6</v>
      </c>
      <c r="D48" s="35">
        <f>D49+D50+D51</f>
        <v>25603.2</v>
      </c>
      <c r="E48" s="35">
        <f aca="true" t="shared" si="10" ref="E48:L48">E49+E51</f>
        <v>0</v>
      </c>
      <c r="F48" s="35">
        <f t="shared" si="10"/>
        <v>0</v>
      </c>
      <c r="G48" s="35">
        <f t="shared" si="10"/>
        <v>0</v>
      </c>
      <c r="H48" s="35">
        <f t="shared" si="10"/>
        <v>0</v>
      </c>
      <c r="I48" s="35">
        <f t="shared" si="10"/>
        <v>0</v>
      </c>
      <c r="J48" s="35">
        <f t="shared" si="10"/>
        <v>0</v>
      </c>
      <c r="K48" s="35">
        <f t="shared" si="10"/>
        <v>0</v>
      </c>
      <c r="L48" s="35">
        <f t="shared" si="10"/>
        <v>25293.2</v>
      </c>
    </row>
    <row r="49" spans="1:12" ht="27" customHeight="1">
      <c r="A49" s="29" t="s">
        <v>52</v>
      </c>
      <c r="B49" s="2" t="s">
        <v>26</v>
      </c>
      <c r="C49" s="2" t="s">
        <v>8</v>
      </c>
      <c r="D49" s="36">
        <v>13755.1</v>
      </c>
      <c r="E49" s="36"/>
      <c r="F49" s="36"/>
      <c r="G49" s="36"/>
      <c r="H49" s="36"/>
      <c r="I49" s="36"/>
      <c r="J49" s="36"/>
      <c r="K49" s="36"/>
      <c r="L49" s="36">
        <v>13745.1</v>
      </c>
    </row>
    <row r="50" spans="1:12" ht="12.75" customHeight="1">
      <c r="A50" s="29" t="s">
        <v>69</v>
      </c>
      <c r="B50" s="2" t="s">
        <v>26</v>
      </c>
      <c r="C50" s="2" t="s">
        <v>10</v>
      </c>
      <c r="D50" s="36">
        <v>300</v>
      </c>
      <c r="E50" s="36"/>
      <c r="F50" s="36"/>
      <c r="G50" s="36"/>
      <c r="H50" s="36"/>
      <c r="I50" s="36"/>
      <c r="J50" s="36"/>
      <c r="K50" s="36"/>
      <c r="L50" s="36">
        <v>0</v>
      </c>
    </row>
    <row r="51" spans="1:12" ht="12.75">
      <c r="A51" s="32" t="s">
        <v>57</v>
      </c>
      <c r="B51" s="2" t="s">
        <v>26</v>
      </c>
      <c r="C51" s="2" t="s">
        <v>11</v>
      </c>
      <c r="D51" s="36">
        <v>11548.1</v>
      </c>
      <c r="E51" s="36"/>
      <c r="F51" s="36"/>
      <c r="G51" s="36"/>
      <c r="H51" s="36"/>
      <c r="I51" s="36"/>
      <c r="J51" s="36"/>
      <c r="K51" s="36"/>
      <c r="L51" s="36">
        <v>11548.1</v>
      </c>
    </row>
  </sheetData>
  <sheetProtection/>
  <mergeCells count="5">
    <mergeCell ref="B1:C1"/>
    <mergeCell ref="B3:J3"/>
    <mergeCell ref="B4:J4"/>
    <mergeCell ref="A6:L6"/>
    <mergeCell ref="A7:L7"/>
  </mergeCells>
  <printOptions/>
  <pageMargins left="0.7874015748031497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User</cp:lastModifiedBy>
  <cp:lastPrinted>2021-11-12T12:17:33Z</cp:lastPrinted>
  <dcterms:created xsi:type="dcterms:W3CDTF">2013-10-24T07:49:19Z</dcterms:created>
  <dcterms:modified xsi:type="dcterms:W3CDTF">2023-12-14T09:36:57Z</dcterms:modified>
  <cp:category/>
  <cp:version/>
  <cp:contentType/>
  <cp:contentStatus/>
</cp:coreProperties>
</file>