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ума 2023\декабрь внеочередная\"/>
    </mc:Choice>
  </mc:AlternateContent>
  <xr:revisionPtr revIDLastSave="0" documentId="13_ncr:1_{1434292B-883A-4928-8056-F4937AA16CB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19" i="1"/>
  <c r="D14" i="1"/>
  <c r="D26" i="1"/>
  <c r="D38" i="1" l="1"/>
  <c r="D27" i="1"/>
  <c r="D46" i="1"/>
  <c r="D45" i="1"/>
  <c r="D44" i="1"/>
  <c r="D40" i="1"/>
  <c r="D18" i="1"/>
  <c r="D13" i="1"/>
  <c r="D55" i="1"/>
  <c r="D52" i="1" s="1"/>
  <c r="D35" i="1"/>
  <c r="D25" i="1" l="1"/>
  <c r="D48" i="1"/>
  <c r="D42" i="1"/>
  <c r="D37" i="1"/>
  <c r="D31" i="1"/>
  <c r="D21" i="1"/>
  <c r="D16" i="1"/>
  <c r="D39" i="1" l="1"/>
  <c r="D29" i="1"/>
  <c r="D28" i="1" s="1"/>
  <c r="D30" i="1"/>
  <c r="D20" i="1"/>
  <c r="D36" i="1"/>
  <c r="D23" i="1"/>
  <c r="D49" i="1"/>
  <c r="D41" i="1"/>
  <c r="D50" i="1"/>
  <c r="D47" i="1" l="1"/>
  <c r="D12" i="1"/>
  <c r="D43" i="1"/>
  <c r="D32" i="1"/>
  <c r="D11" i="1" l="1"/>
</calcChain>
</file>

<file path=xl/sharedStrings.xml><?xml version="1.0" encoding="utf-8"?>
<sst xmlns="http://schemas.openxmlformats.org/spreadsheetml/2006/main" count="149" uniqueCount="74">
  <si>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</si>
  <si>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</si>
  <si>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</si>
  <si>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</si>
  <si>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</si>
  <si>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</si>
  <si>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</si>
  <si>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</si>
  <si>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</si>
  <si>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</si>
  <si>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</si>
  <si>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</si>
  <si>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</si>
  <si>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</si>
  <si>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</si>
  <si>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</si>
  <si>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</si>
  <si>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</si>
  <si>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</si>
  <si>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</si>
  <si>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</si>
  <si>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</si>
  <si>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</si>
  <si>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</si>
  <si>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</si>
  <si>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</si>
  <si>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</si>
  <si>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</si>
  <si>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</si>
  <si>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</si>
  <si>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</si>
  <si>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</si>
  <si>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</si>
  <si>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</si>
  <si>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</si>
  <si>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</si>
  <si>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</si>
  <si>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</si>
  <si>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</si>
  <si>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</si>
  <si>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</si>
  <si>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</si>
  <si>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</si>
  <si>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</si>
  <si>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</si>
  <si>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</si>
  <si>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</si>
  <si>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</si>
  <si>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</si>
  <si>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</si>
  <si>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</si>
  <si>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</si>
  <si>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</si>
  <si>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</si>
  <si>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</si>
  <si>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</si>
  <si>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</si>
  <si>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</si>
  <si>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</si>
  <si>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</si>
  <si>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</si>
  <si>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</si>
  <si>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</si>
  <si>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</si>
  <si>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</si>
  <si>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</si>
  <si>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</si>
  <si>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</si>
  <si>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</si>
  <si>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</si>
  <si>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Сумма на    2023 год</t>
  </si>
  <si>
    <t xml:space="preserve">бюджете на 2023 год и на </t>
  </si>
  <si>
    <t>плановый период 2024 и 2025 годов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</si>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</sst>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#,##0.00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7"/>
      <name val="Arial Cyr"/>
      <charset val="204"/>
    </font>
    <font>
      <sz val="7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2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/>
    <xf numFmtId="49" fontId="5" fillId="0" borderId="1" xfId="0" applyNumberFormat="1" applyFont="1" applyBorder="1" applyAlignment="1">
      <alignment horizontal="center"/>
    </xf>
    <xf numFmtId="11" fontId="3" fillId="0" borderId="2" xfId="0" applyNumberFormat="1" applyFont="1" applyBorder="1" applyAlignment="1">
      <alignment wrapText="1"/>
    </xf>
    <xf numFmtId="11" fontId="2" fillId="0" borderId="2" xfId="0" applyNumberFormat="1" applyFont="1" applyBorder="1" applyAlignment="1">
      <alignment wrapText="1"/>
    </xf>
    <xf numFmtId="0" fontId="11" fillId="0" borderId="0" xfId="0" applyFont="1" applyBorder="1" applyAlignment="1"/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11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0" fontId="16" fillId="0" borderId="0" xfId="0" applyFont="1"/>
    <xf numFmtId="0" fontId="2" fillId="3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/>
    <xf numFmtId="165" fontId="13" fillId="0" borderId="0" xfId="0" applyNumberFormat="1" applyFont="1" applyFill="1" applyBorder="1"/>
    <xf numFmtId="165" fontId="13" fillId="2" borderId="0" xfId="0" applyNumberFormat="1" applyFont="1" applyFill="1" applyBorder="1"/>
    <xf numFmtId="165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165" fontId="19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/>
    <xf numFmtId="166" fontId="14" fillId="0" borderId="0" xfId="0" applyNumberFormat="1" applyFont="1" applyFill="1" applyBorder="1"/>
    <xf numFmtId="4" fontId="14" fillId="0" borderId="0" xfId="0" applyNumberFormat="1" applyFont="1" applyFill="1" applyBorder="1"/>
    <xf numFmtId="167" fontId="14" fillId="0" borderId="0" xfId="0" applyNumberFormat="1" applyFont="1" applyFill="1" applyBorder="1"/>
    <xf numFmtId="2" fontId="20" fillId="0" borderId="0" xfId="0" applyNumberFormat="1" applyFont="1" applyFill="1"/>
    <xf numFmtId="165" fontId="19" fillId="0" borderId="0" xfId="0" applyNumberFormat="1" applyFont="1" applyFill="1" applyBorder="1"/>
    <xf numFmtId="165" fontId="19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6" fontId="14" fillId="0" borderId="0" xfId="0" applyNumberFormat="1" applyFont="1" applyFill="1"/>
    <xf numFmtId="0" fontId="2" fillId="2" borderId="8" xfId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horizontal="center"/>
    </xf>
    <xf numFmtId="11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5" fillId="0" borderId="12" xfId="0" applyFont="1" applyBorder="1"/>
    <xf numFmtId="4" fontId="14" fillId="0" borderId="0" xfId="0" applyNumberFormat="1" applyFont="1" applyFill="1"/>
    <xf numFmtId="0" fontId="11" fillId="4" borderId="0" xfId="0" applyFont="1" applyFill="1" applyBorder="1" applyAlignment="1"/>
    <xf numFmtId="0" fontId="5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21" fillId="4" borderId="15" xfId="0" applyNumberFormat="1" applyFont="1" applyFill="1" applyBorder="1" applyAlignment="1" applyProtection="1">
      <alignment horizontal="left" vertical="top" wrapText="1"/>
    </xf>
    <xf numFmtId="11" fontId="22" fillId="0" borderId="1" xfId="0" applyNumberFormat="1" applyFont="1" applyBorder="1" applyAlignment="1">
      <alignment vertical="top" wrapText="1"/>
    </xf>
    <xf numFmtId="11" fontId="21" fillId="0" borderId="1" xfId="0" applyNumberFormat="1" applyFont="1" applyBorder="1" applyAlignment="1">
      <alignment vertical="top" wrapText="1"/>
    </xf>
    <xf numFmtId="166" fontId="17" fillId="4" borderId="14" xfId="0" applyNumberFormat="1" applyFont="1" applyFill="1" applyBorder="1" applyAlignment="1">
      <alignment horizontal="right" wrapText="1"/>
    </xf>
    <xf numFmtId="166" fontId="6" fillId="4" borderId="16" xfId="0" applyNumberFormat="1" applyFont="1" applyFill="1" applyBorder="1" applyAlignment="1">
      <alignment horizontal="right" wrapText="1"/>
    </xf>
    <xf numFmtId="166" fontId="5" fillId="4" borderId="17" xfId="0" applyNumberFormat="1" applyFont="1" applyFill="1" applyBorder="1" applyAlignment="1">
      <alignment horizontal="right" wrapText="1"/>
    </xf>
    <xf numFmtId="166" fontId="6" fillId="4" borderId="17" xfId="0" applyNumberFormat="1" applyFont="1" applyFill="1" applyBorder="1" applyAlignment="1">
      <alignment horizontal="right" wrapText="1"/>
    </xf>
    <xf numFmtId="167" fontId="5" fillId="4" borderId="17" xfId="0" applyNumberFormat="1" applyFont="1" applyFill="1" applyBorder="1" applyAlignment="1">
      <alignment horizontal="right" wrapText="1"/>
    </xf>
    <xf numFmtId="166" fontId="5" fillId="4" borderId="17" xfId="2" applyNumberFormat="1" applyFont="1" applyFill="1" applyBorder="1" applyAlignment="1">
      <alignment horizontal="right" wrapText="1"/>
    </xf>
    <xf numFmtId="166" fontId="5" fillId="4" borderId="18" xfId="0" applyNumberFormat="1" applyFont="1" applyFill="1" applyBorder="1" applyAlignment="1">
      <alignment horizontal="right" wrapText="1"/>
    </xf>
    <xf numFmtId="11" fontId="2" fillId="0" borderId="19" xfId="0" applyNumberFormat="1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3">
    <cellStyle name="Обычный" xfId="0" builtinId="0"/>
    <cellStyle name="Обычный_Лист1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zoomScaleNormal="100" workbookViewId="0">
      <pane ySplit="11" topLeftCell="A33" activePane="bottomLeft" state="frozen"/>
      <selection pane="bottomLeft" activeCell="N37" sqref="N36:N37"/>
    </sheetView>
  </sheetViews>
  <sheetFormatPr defaultRowHeight="15" customHeight="1" x14ac:dyDescent="0.2"/>
  <cols>
    <col min="1" max="1" width="63.5703125" style="3" customWidth="1"/>
    <col min="2" max="3" width="9.140625" style="3"/>
    <col min="4" max="4" width="12.85546875" style="51" customWidth="1"/>
    <col min="5" max="5" width="9.28515625" style="31" hidden="1" customWidth="1"/>
    <col min="6" max="8" width="0" style="31" hidden="1" customWidth="1"/>
    <col min="9" max="11" width="0" style="27" hidden="1" customWidth="1"/>
    <col min="12" max="12" width="9.140625" style="27"/>
    <col min="13" max="13" width="11.7109375" style="27" customWidth="1"/>
    <col min="14" max="18" width="9.140625" style="28"/>
    <col min="19" max="34" width="9.140625" style="29"/>
  </cols>
  <sheetData>
    <row r="1" spans="1:34" ht="15" customHeight="1" x14ac:dyDescent="0.25">
      <c r="B1" s="66" t="s">
        <v>65</v>
      </c>
      <c r="C1" s="66"/>
      <c r="D1" s="47"/>
      <c r="E1" s="24"/>
      <c r="F1" s="24"/>
      <c r="G1" s="25"/>
      <c r="H1" s="25"/>
      <c r="I1" s="26"/>
      <c r="J1" s="25"/>
    </row>
    <row r="2" spans="1:34" ht="15" customHeight="1" x14ac:dyDescent="0.25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1:34" ht="15" customHeight="1" x14ac:dyDescent="0.25">
      <c r="B3" s="66" t="s">
        <v>56</v>
      </c>
      <c r="C3" s="66"/>
      <c r="D3" s="66"/>
      <c r="E3" s="66"/>
      <c r="F3" s="66"/>
      <c r="G3" s="66"/>
      <c r="H3" s="66"/>
      <c r="I3" s="66"/>
      <c r="J3" s="66"/>
    </row>
    <row r="4" spans="1:34" ht="15" customHeight="1" x14ac:dyDescent="0.25">
      <c r="B4" s="66" t="s">
        <v>71</v>
      </c>
      <c r="C4" s="66"/>
      <c r="D4" s="66"/>
      <c r="E4" s="66"/>
      <c r="F4" s="66"/>
      <c r="G4" s="66"/>
      <c r="H4" s="66"/>
      <c r="I4" s="66"/>
      <c r="J4" s="66"/>
    </row>
    <row r="5" spans="1:34" ht="15" customHeight="1" x14ac:dyDescent="0.2">
      <c r="B5" s="67" t="s">
        <v>72</v>
      </c>
      <c r="C5" s="67"/>
      <c r="D5" s="67"/>
      <c r="E5" s="67"/>
      <c r="F5" s="67"/>
      <c r="G5" s="67"/>
      <c r="H5" s="67"/>
      <c r="I5" s="67"/>
      <c r="J5" s="67"/>
    </row>
    <row r="6" spans="1:34" s="16" customFormat="1" ht="15" customHeight="1" x14ac:dyDescent="0.2">
      <c r="A6" s="64" t="s">
        <v>53</v>
      </c>
      <c r="B6" s="64"/>
      <c r="C6" s="64"/>
      <c r="D6" s="64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15" customHeight="1" x14ac:dyDescent="0.2">
      <c r="A7" s="65" t="s">
        <v>64</v>
      </c>
      <c r="B7" s="65"/>
      <c r="C7" s="65"/>
      <c r="D7" s="65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 x14ac:dyDescent="0.25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7" customHeight="1" thickBot="1" x14ac:dyDescent="0.25">
      <c r="A9" s="8" t="s">
        <v>0</v>
      </c>
      <c r="B9" s="9" t="s">
        <v>3</v>
      </c>
      <c r="C9" s="9" t="s">
        <v>4</v>
      </c>
      <c r="D9" s="49" t="s">
        <v>70</v>
      </c>
    </row>
    <row r="10" spans="1:34" s="15" customFormat="1" ht="15" customHeight="1" thickBot="1" x14ac:dyDescent="0.25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34" ht="15" customHeight="1" thickBot="1" x14ac:dyDescent="0.25">
      <c r="A11" s="10" t="s">
        <v>5</v>
      </c>
      <c r="B11" s="11" t="s">
        <v>6</v>
      </c>
      <c r="C11" s="11" t="s">
        <v>6</v>
      </c>
      <c r="D11" s="56">
        <f>D12+D20+D23+D28+D30+D32+D39+D41+D43+D47+D50+D52</f>
        <v>449240.42000000004</v>
      </c>
    </row>
    <row r="12" spans="1:34" ht="15" customHeight="1" x14ac:dyDescent="0.2">
      <c r="A12" s="43" t="s">
        <v>7</v>
      </c>
      <c r="B12" s="44" t="s">
        <v>8</v>
      </c>
      <c r="C12" s="44" t="s">
        <v>6</v>
      </c>
      <c r="D12" s="57">
        <f>D13+D14+D16+D18+D19+D15+D17</f>
        <v>61254.188000000009</v>
      </c>
    </row>
    <row r="13" spans="1:34" ht="25.5" customHeight="1" x14ac:dyDescent="0.2">
      <c r="A13" s="6" t="s">
        <v>9</v>
      </c>
      <c r="B13" s="2" t="s">
        <v>8</v>
      </c>
      <c r="C13" s="2" t="s">
        <v>10</v>
      </c>
      <c r="D13" s="58">
        <f>1375.8+3.9+45.9-88.6</f>
        <v>1337.0000000000002</v>
      </c>
    </row>
    <row r="14" spans="1:34" ht="38.25" customHeight="1" x14ac:dyDescent="0.2">
      <c r="A14" s="6" t="s">
        <v>12</v>
      </c>
      <c r="B14" s="2" t="s">
        <v>8</v>
      </c>
      <c r="C14" s="2" t="s">
        <v>13</v>
      </c>
      <c r="D14" s="60">
        <f>24371.3+7203.2+2383.6+737.699-344.6-87.7-357.902-43.7+49+16.6+223.9+636.8+36+11.1+44.039-194+195.73+533.399-50</f>
        <v>35364.465000000004</v>
      </c>
      <c r="E14" s="32">
        <v>1769.7</v>
      </c>
      <c r="F14" s="31">
        <v>4478.3999999999996</v>
      </c>
      <c r="G14" s="31">
        <v>15540.2</v>
      </c>
      <c r="H14" s="32"/>
      <c r="M14" s="46"/>
    </row>
    <row r="15" spans="1:34" ht="15" customHeight="1" x14ac:dyDescent="0.2">
      <c r="A15" s="18" t="s">
        <v>58</v>
      </c>
      <c r="B15" s="2" t="s">
        <v>8</v>
      </c>
      <c r="C15" s="2" t="s">
        <v>14</v>
      </c>
      <c r="D15" s="58">
        <v>4.5</v>
      </c>
      <c r="E15" s="33"/>
    </row>
    <row r="16" spans="1:34" ht="25.5" customHeight="1" x14ac:dyDescent="0.2">
      <c r="A16" s="6" t="s">
        <v>15</v>
      </c>
      <c r="B16" s="2" t="s">
        <v>8</v>
      </c>
      <c r="C16" s="2" t="s">
        <v>16</v>
      </c>
      <c r="D16" s="58">
        <f>841.4+37.2+27.8</f>
        <v>906.4</v>
      </c>
    </row>
    <row r="17" spans="1:34" ht="15" hidden="1" customHeight="1" x14ac:dyDescent="0.2">
      <c r="A17" s="21" t="s">
        <v>60</v>
      </c>
      <c r="B17" s="2" t="s">
        <v>8</v>
      </c>
      <c r="C17" s="2" t="s">
        <v>17</v>
      </c>
      <c r="D17" s="58"/>
    </row>
    <row r="18" spans="1:34" ht="15" customHeight="1" x14ac:dyDescent="0.2">
      <c r="A18" s="6" t="s">
        <v>18</v>
      </c>
      <c r="B18" s="2" t="s">
        <v>8</v>
      </c>
      <c r="C18" s="2" t="s">
        <v>19</v>
      </c>
      <c r="D18" s="58">
        <f>200-7.5+2479.7+1483.004-71-11.16-27.6-876.9</f>
        <v>3168.5439999999999</v>
      </c>
      <c r="E18" s="32"/>
      <c r="F18" s="34"/>
    </row>
    <row r="19" spans="1:34" ht="15" customHeight="1" x14ac:dyDescent="0.2">
      <c r="A19" s="6" t="s">
        <v>20</v>
      </c>
      <c r="B19" s="2" t="s">
        <v>8</v>
      </c>
      <c r="C19" s="2" t="s">
        <v>21</v>
      </c>
      <c r="D19" s="58">
        <f>16717.8+2235.7+87.7+0.1+170+3.7+300+1988+15-1468.7+35.9-94.3+418.6+13.779+50</f>
        <v>20473.278999999999</v>
      </c>
      <c r="E19" s="31">
        <v>52</v>
      </c>
      <c r="F19" s="34">
        <v>12277.6</v>
      </c>
      <c r="L19" s="40"/>
      <c r="O19" s="35"/>
    </row>
    <row r="20" spans="1:34" ht="15" customHeight="1" x14ac:dyDescent="0.2">
      <c r="A20" s="5" t="s">
        <v>22</v>
      </c>
      <c r="B20" s="1" t="s">
        <v>11</v>
      </c>
      <c r="C20" s="1" t="s">
        <v>6</v>
      </c>
      <c r="D20" s="59">
        <f>D21+D22</f>
        <v>1953.8000000000002</v>
      </c>
    </row>
    <row r="21" spans="1:34" ht="15" customHeight="1" x14ac:dyDescent="0.2">
      <c r="A21" s="53" t="s">
        <v>63</v>
      </c>
      <c r="B21" s="2" t="s">
        <v>11</v>
      </c>
      <c r="C21" s="2" t="s">
        <v>24</v>
      </c>
      <c r="D21" s="58">
        <f>1623.3+174.3+75+207.8-137.6</f>
        <v>1942.8000000000002</v>
      </c>
    </row>
    <row r="22" spans="1:34" ht="24" customHeight="1" x14ac:dyDescent="0.2">
      <c r="A22" s="6" t="s">
        <v>25</v>
      </c>
      <c r="B22" s="2" t="s">
        <v>11</v>
      </c>
      <c r="C22" s="2" t="s">
        <v>26</v>
      </c>
      <c r="D22" s="58">
        <v>11</v>
      </c>
    </row>
    <row r="23" spans="1:34" ht="15" customHeight="1" x14ac:dyDescent="0.2">
      <c r="A23" s="5" t="s">
        <v>27</v>
      </c>
      <c r="B23" s="1" t="s">
        <v>13</v>
      </c>
      <c r="C23" s="1" t="s">
        <v>6</v>
      </c>
      <c r="D23" s="59">
        <f>D24+D25+D26+D27</f>
        <v>50999.221000000005</v>
      </c>
    </row>
    <row r="24" spans="1:34" ht="15.75" customHeight="1" x14ac:dyDescent="0.2">
      <c r="A24" s="6" t="s">
        <v>28</v>
      </c>
      <c r="B24" s="2" t="s">
        <v>13</v>
      </c>
      <c r="C24" s="2" t="s">
        <v>14</v>
      </c>
      <c r="D24" s="58">
        <v>130</v>
      </c>
      <c r="E24" s="33"/>
    </row>
    <row r="25" spans="1:34" ht="15" customHeight="1" x14ac:dyDescent="0.2">
      <c r="A25" s="6" t="s">
        <v>29</v>
      </c>
      <c r="B25" s="2" t="s">
        <v>13</v>
      </c>
      <c r="C25" s="2" t="s">
        <v>30</v>
      </c>
      <c r="D25" s="58">
        <f>700+50+6641+4665</f>
        <v>12056</v>
      </c>
    </row>
    <row r="26" spans="1:34" ht="15" customHeight="1" x14ac:dyDescent="0.2">
      <c r="A26" s="6" t="s">
        <v>31</v>
      </c>
      <c r="B26" s="2" t="s">
        <v>13</v>
      </c>
      <c r="C26" s="2" t="s">
        <v>23</v>
      </c>
      <c r="D26" s="58">
        <f>36269.4+539.9+414.5+489.5+440</f>
        <v>38153.300000000003</v>
      </c>
    </row>
    <row r="27" spans="1:34" ht="12.75" x14ac:dyDescent="0.2">
      <c r="A27" s="6" t="s">
        <v>32</v>
      </c>
      <c r="B27" s="2" t="s">
        <v>13</v>
      </c>
      <c r="C27" s="2" t="s">
        <v>33</v>
      </c>
      <c r="D27" s="58">
        <f>673.7-13.779</f>
        <v>659.92100000000005</v>
      </c>
    </row>
    <row r="28" spans="1:34" s="19" customFormat="1" ht="12.75" x14ac:dyDescent="0.2">
      <c r="A28" s="5" t="s">
        <v>59</v>
      </c>
      <c r="B28" s="1" t="s">
        <v>14</v>
      </c>
      <c r="C28" s="1" t="s">
        <v>6</v>
      </c>
      <c r="D28" s="59">
        <f>D29</f>
        <v>3840</v>
      </c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2.75" x14ac:dyDescent="0.2">
      <c r="A29" s="20" t="s">
        <v>66</v>
      </c>
      <c r="B29" s="2" t="s">
        <v>14</v>
      </c>
      <c r="C29" s="2" t="s">
        <v>10</v>
      </c>
      <c r="D29" s="58">
        <f>640+14.2+1405.8+1691+89</f>
        <v>3840</v>
      </c>
    </row>
    <row r="30" spans="1:34" ht="12.75" x14ac:dyDescent="0.2">
      <c r="A30" s="54" t="s">
        <v>67</v>
      </c>
      <c r="B30" s="1" t="s">
        <v>16</v>
      </c>
      <c r="C30" s="1" t="s">
        <v>6</v>
      </c>
      <c r="D30" s="59">
        <f>D31</f>
        <v>4377.9030000000002</v>
      </c>
    </row>
    <row r="31" spans="1:34" ht="15" customHeight="1" x14ac:dyDescent="0.2">
      <c r="A31" s="55" t="s">
        <v>68</v>
      </c>
      <c r="B31" s="2" t="s">
        <v>16</v>
      </c>
      <c r="C31" s="2" t="s">
        <v>14</v>
      </c>
      <c r="D31" s="58">
        <f>729.4+1982.9-75+0.003+1740.6</f>
        <v>4377.9030000000002</v>
      </c>
    </row>
    <row r="32" spans="1:34" ht="15" customHeight="1" x14ac:dyDescent="0.2">
      <c r="A32" s="5" t="s">
        <v>34</v>
      </c>
      <c r="B32" s="1" t="s">
        <v>17</v>
      </c>
      <c r="C32" s="1" t="s">
        <v>6</v>
      </c>
      <c r="D32" s="59">
        <f>D33+D34+D35+D36+D37+D38</f>
        <v>221333.89099999997</v>
      </c>
    </row>
    <row r="33" spans="1:19" ht="15" customHeight="1" x14ac:dyDescent="0.2">
      <c r="A33" s="6" t="s">
        <v>35</v>
      </c>
      <c r="B33" s="2" t="s">
        <v>17</v>
      </c>
      <c r="C33" s="2" t="s">
        <v>8</v>
      </c>
      <c r="D33" s="58">
        <f>49155.5+6565.7-4500+441.8+4671.1+303.7+2012.5+1134+245.82885-22.57885+20.4-1316+200-500+1685.6+138.7+765.6-1685.6+962.598+1.402-17.184+79.367-162-80</f>
        <v>60100.43299999999</v>
      </c>
      <c r="E33" s="32"/>
      <c r="F33" s="34"/>
    </row>
    <row r="34" spans="1:19" ht="15" customHeight="1" x14ac:dyDescent="0.2">
      <c r="A34" s="6" t="s">
        <v>36</v>
      </c>
      <c r="B34" s="2" t="s">
        <v>17</v>
      </c>
      <c r="C34" s="4" t="s">
        <v>10</v>
      </c>
      <c r="D34" s="61">
        <f>114254.2+989.8+30.3+778.6-4.1+7343.7-303.7+344.6+320.58755-194.71-47.14+18.9+430+1000-196.1-91.604+645.6+12-346+32+1.7-65-868.6+276.387-15+10.102+6.523+0.123+17.184-79.367-272.9088-19.25655-13-24.7-9.9+21.8+80</f>
        <v>124063.02019999998</v>
      </c>
      <c r="E34" s="32"/>
      <c r="F34" s="34"/>
      <c r="G34" s="33"/>
      <c r="I34" s="40"/>
      <c r="S34" s="28"/>
    </row>
    <row r="35" spans="1:19" ht="15" customHeight="1" x14ac:dyDescent="0.2">
      <c r="A35" s="45" t="s">
        <v>61</v>
      </c>
      <c r="B35" s="2" t="s">
        <v>17</v>
      </c>
      <c r="C35" s="4" t="s">
        <v>11</v>
      </c>
      <c r="D35" s="58">
        <f>20953.3+7973.5+4460.5+40-12+35+70+385+99+39.6+326.9+546.6+543.8-274-17.7-189.3-4.489+3.889+1-326.9-527.2+13.06535</f>
        <v>34139.565350000004</v>
      </c>
      <c r="E35" s="31">
        <v>10784.3</v>
      </c>
      <c r="F35" s="31">
        <v>5369.3</v>
      </c>
      <c r="H35" s="32"/>
      <c r="S35" s="28"/>
    </row>
    <row r="36" spans="1:19" ht="15" customHeight="1" x14ac:dyDescent="0.2">
      <c r="A36" s="52" t="s">
        <v>62</v>
      </c>
      <c r="B36" s="2" t="s">
        <v>17</v>
      </c>
      <c r="C36" s="4" t="s">
        <v>14</v>
      </c>
      <c r="D36" s="58">
        <f>40.1+0.001</f>
        <v>40.100999999999999</v>
      </c>
      <c r="H36" s="32"/>
      <c r="M36" s="46"/>
      <c r="S36" s="28"/>
    </row>
    <row r="37" spans="1:19" ht="15" customHeight="1" x14ac:dyDescent="0.2">
      <c r="A37" s="6" t="s">
        <v>37</v>
      </c>
      <c r="B37" s="2" t="s">
        <v>17</v>
      </c>
      <c r="C37" s="2" t="s">
        <v>17</v>
      </c>
      <c r="D37" s="58">
        <f>185.6+560.06+1.8+37.21145+18+18-18</f>
        <v>802.67144999999994</v>
      </c>
      <c r="E37" s="31">
        <v>479.2</v>
      </c>
      <c r="F37" s="33">
        <v>156.9</v>
      </c>
    </row>
    <row r="38" spans="1:19" ht="15" customHeight="1" x14ac:dyDescent="0.2">
      <c r="A38" s="6" t="s">
        <v>38</v>
      </c>
      <c r="B38" s="2" t="s">
        <v>17</v>
      </c>
      <c r="C38" s="2" t="s">
        <v>23</v>
      </c>
      <c r="D38" s="58">
        <f>2231.8+119.3+79.6-79.6+70-238+5</f>
        <v>2188.1000000000004</v>
      </c>
    </row>
    <row r="39" spans="1:19" ht="15" customHeight="1" x14ac:dyDescent="0.2">
      <c r="A39" s="5" t="s">
        <v>39</v>
      </c>
      <c r="B39" s="1" t="s">
        <v>30</v>
      </c>
      <c r="C39" s="1" t="s">
        <v>6</v>
      </c>
      <c r="D39" s="59">
        <f>D40</f>
        <v>48934.500000000007</v>
      </c>
    </row>
    <row r="40" spans="1:19" ht="15" customHeight="1" x14ac:dyDescent="0.2">
      <c r="A40" s="6" t="s">
        <v>40</v>
      </c>
      <c r="B40" s="2" t="s">
        <v>30</v>
      </c>
      <c r="C40" s="2" t="s">
        <v>8</v>
      </c>
      <c r="D40" s="58">
        <f>29271.4+14210+1011.1-441.8+4255.3-170+230+400+937.1+88.8+91.604+650.6-1028.704-49.2+6-650.6+122.9</f>
        <v>48934.500000000007</v>
      </c>
      <c r="E40" s="32">
        <v>19277.2</v>
      </c>
      <c r="F40" s="31">
        <v>2071.6</v>
      </c>
      <c r="G40" s="31">
        <v>9092</v>
      </c>
      <c r="L40" s="40"/>
    </row>
    <row r="41" spans="1:19" ht="15" customHeight="1" x14ac:dyDescent="0.2">
      <c r="A41" s="5" t="s">
        <v>41</v>
      </c>
      <c r="B41" s="1" t="s">
        <v>23</v>
      </c>
      <c r="C41" s="1" t="s">
        <v>6</v>
      </c>
      <c r="D41" s="59">
        <f>D42</f>
        <v>37.700000000000003</v>
      </c>
    </row>
    <row r="42" spans="1:19" ht="15" customHeight="1" x14ac:dyDescent="0.2">
      <c r="A42" s="6" t="s">
        <v>42</v>
      </c>
      <c r="B42" s="2" t="s">
        <v>23</v>
      </c>
      <c r="C42" s="2" t="s">
        <v>8</v>
      </c>
      <c r="D42" s="58">
        <f>47.7-10</f>
        <v>37.700000000000003</v>
      </c>
    </row>
    <row r="43" spans="1:19" ht="15" customHeight="1" x14ac:dyDescent="0.2">
      <c r="A43" s="5" t="s">
        <v>43</v>
      </c>
      <c r="B43" s="1" t="s">
        <v>24</v>
      </c>
      <c r="C43" s="1" t="s">
        <v>6</v>
      </c>
      <c r="D43" s="59">
        <f>D44+D45+D46</f>
        <v>25475.724999999999</v>
      </c>
    </row>
    <row r="44" spans="1:19" ht="15" customHeight="1" x14ac:dyDescent="0.2">
      <c r="A44" s="6" t="s">
        <v>44</v>
      </c>
      <c r="B44" s="2" t="s">
        <v>24</v>
      </c>
      <c r="C44" s="2" t="s">
        <v>8</v>
      </c>
      <c r="D44" s="58">
        <f>1738.8+95.8+88.6</f>
        <v>1923.1999999999998</v>
      </c>
      <c r="E44" s="31">
        <v>18.8</v>
      </c>
      <c r="F44" s="31">
        <v>1128.2</v>
      </c>
    </row>
    <row r="45" spans="1:19" ht="15" customHeight="1" x14ac:dyDescent="0.2">
      <c r="A45" s="6" t="s">
        <v>45</v>
      </c>
      <c r="B45" s="2" t="s">
        <v>24</v>
      </c>
      <c r="C45" s="2" t="s">
        <v>11</v>
      </c>
      <c r="D45" s="58">
        <f>8224+1129.5+219.5+581+25.8-352+21.2-232-3-105</f>
        <v>9509</v>
      </c>
      <c r="E45" s="34">
        <v>233.6</v>
      </c>
      <c r="F45" s="31">
        <v>6173</v>
      </c>
      <c r="G45" s="31">
        <v>518.70000000000005</v>
      </c>
      <c r="H45" s="31">
        <v>157.69999999999999</v>
      </c>
    </row>
    <row r="46" spans="1:19" ht="15" customHeight="1" x14ac:dyDescent="0.2">
      <c r="A46" s="6" t="s">
        <v>46</v>
      </c>
      <c r="B46" s="2" t="s">
        <v>24</v>
      </c>
      <c r="C46" s="2" t="s">
        <v>13</v>
      </c>
      <c r="D46" s="58">
        <f>5163.38+8328.3-150.66+1032.1-9.4+298.96+74.8+1855.1+400+163.97+28.5+9.065+52.2-199-1325-53.8-109.39-1515.6</f>
        <v>14043.525</v>
      </c>
      <c r="E46" s="31">
        <v>6603.5</v>
      </c>
      <c r="F46" s="31">
        <v>9217.5</v>
      </c>
      <c r="L46" s="46"/>
      <c r="M46" s="46"/>
    </row>
    <row r="47" spans="1:19" ht="15" customHeight="1" x14ac:dyDescent="0.2">
      <c r="A47" s="5" t="s">
        <v>47</v>
      </c>
      <c r="B47" s="1" t="s">
        <v>19</v>
      </c>
      <c r="C47" s="1" t="s">
        <v>6</v>
      </c>
      <c r="D47" s="59">
        <f>D48+D49</f>
        <v>867.7</v>
      </c>
    </row>
    <row r="48" spans="1:19" ht="15" customHeight="1" x14ac:dyDescent="0.2">
      <c r="A48" s="6" t="s">
        <v>48</v>
      </c>
      <c r="B48" s="2" t="s">
        <v>19</v>
      </c>
      <c r="C48" s="2" t="s">
        <v>10</v>
      </c>
      <c r="D48" s="58">
        <f>67.7+40+10</f>
        <v>117.7</v>
      </c>
    </row>
    <row r="49" spans="1:12" ht="15" customHeight="1" x14ac:dyDescent="0.2">
      <c r="A49" s="6" t="s">
        <v>69</v>
      </c>
      <c r="B49" s="2" t="s">
        <v>19</v>
      </c>
      <c r="C49" s="2" t="s">
        <v>11</v>
      </c>
      <c r="D49" s="58">
        <f>500+250</f>
        <v>750</v>
      </c>
    </row>
    <row r="50" spans="1:12" ht="15" customHeight="1" x14ac:dyDescent="0.2">
      <c r="A50" s="5" t="s">
        <v>49</v>
      </c>
      <c r="B50" s="1" t="s">
        <v>21</v>
      </c>
      <c r="C50" s="1" t="s">
        <v>6</v>
      </c>
      <c r="D50" s="59">
        <f>D51</f>
        <v>800</v>
      </c>
    </row>
    <row r="51" spans="1:12" ht="15" customHeight="1" x14ac:dyDescent="0.2">
      <c r="A51" s="6" t="s">
        <v>50</v>
      </c>
      <c r="B51" s="2" t="s">
        <v>21</v>
      </c>
      <c r="C51" s="2" t="s">
        <v>8</v>
      </c>
      <c r="D51" s="58">
        <v>800</v>
      </c>
    </row>
    <row r="52" spans="1:12" ht="25.5" x14ac:dyDescent="0.2">
      <c r="A52" s="5" t="s">
        <v>51</v>
      </c>
      <c r="B52" s="1" t="s">
        <v>26</v>
      </c>
      <c r="C52" s="1" t="s">
        <v>6</v>
      </c>
      <c r="D52" s="59">
        <f>D53+D54+D55</f>
        <v>29365.792000000001</v>
      </c>
    </row>
    <row r="53" spans="1:12" ht="25.5" x14ac:dyDescent="0.2">
      <c r="A53" s="6" t="s">
        <v>52</v>
      </c>
      <c r="B53" s="2" t="s">
        <v>26</v>
      </c>
      <c r="C53" s="2" t="s">
        <v>8</v>
      </c>
      <c r="D53" s="58">
        <v>12185.7</v>
      </c>
      <c r="L53" s="40"/>
    </row>
    <row r="54" spans="1:12" ht="12.75" x14ac:dyDescent="0.2">
      <c r="A54" s="63" t="s">
        <v>73</v>
      </c>
      <c r="B54" s="2" t="s">
        <v>26</v>
      </c>
      <c r="C54" s="2" t="s">
        <v>10</v>
      </c>
      <c r="D54" s="58">
        <v>531.73199999999997</v>
      </c>
      <c r="L54" s="40"/>
    </row>
    <row r="55" spans="1:12" ht="15" customHeight="1" thickBot="1" x14ac:dyDescent="0.25">
      <c r="A55" s="41" t="s">
        <v>57</v>
      </c>
      <c r="B55" s="42" t="s">
        <v>26</v>
      </c>
      <c r="C55" s="42" t="s">
        <v>11</v>
      </c>
      <c r="D55" s="62">
        <f>12882.4+759.1+133.5+7.5+1123.6+1603.1+71+11.16+27.6+29.4</f>
        <v>16648.36</v>
      </c>
      <c r="E55" s="32"/>
      <c r="F55" s="34"/>
    </row>
  </sheetData>
  <mergeCells count="6">
    <mergeCell ref="A6:D6"/>
    <mergeCell ref="A7:D7"/>
    <mergeCell ref="B1:C1"/>
    <mergeCell ref="B3:J3"/>
    <mergeCell ref="B4:J4"/>
    <mergeCell ref="B5:J5"/>
  </mergeCells>
  <phoneticPr fontId="4" type="noConversion"/>
  <pageMargins left="0.78740157480314965" right="0.19685039370078741" top="0" bottom="0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Raifo-130</dc:creator>
  <cp:lastModifiedBy>User</cp:lastModifiedBy>
  <cp:lastPrinted>2023-12-01T04:53:25Z</cp:lastPrinted>
  <dcterms:created xsi:type="dcterms:W3CDTF">2013-10-24T07:49:19Z</dcterms:created>
  <dcterms:modified xsi:type="dcterms:W3CDTF">2023-12-19T12:35:58Z</dcterms:modified>
</cp:coreProperties>
</file>