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Дума 2023\июль\"/>
    </mc:Choice>
  </mc:AlternateContent>
  <xr:revisionPtr revIDLastSave="0" documentId="13_ncr:1_{1701AE4A-1B51-42B9-92B0-EFFE43E0FF8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L28" i="1"/>
  <c r="L27" i="1"/>
  <c r="D28" i="1"/>
  <c r="D27" i="1"/>
  <c r="L20" i="1"/>
  <c r="D19" i="1"/>
  <c r="L14" i="1"/>
  <c r="L12" i="1"/>
  <c r="D14" i="1"/>
  <c r="D12" i="1"/>
  <c r="L33" i="1"/>
  <c r="D33" i="1"/>
  <c r="D29" i="1"/>
  <c r="L43" i="1"/>
  <c r="L42" i="1"/>
  <c r="L31" i="1"/>
  <c r="L37" i="1"/>
  <c r="L36" i="1"/>
  <c r="D43" i="1"/>
  <c r="D31" i="1"/>
  <c r="L18" i="1"/>
  <c r="D18" i="1"/>
  <c r="E27" i="1"/>
  <c r="F27" i="1"/>
  <c r="G27" i="1"/>
  <c r="H27" i="1"/>
  <c r="I27" i="1"/>
  <c r="J27" i="1"/>
  <c r="K27" i="1"/>
  <c r="E12" i="1"/>
  <c r="F12" i="1"/>
  <c r="G12" i="1"/>
  <c r="G11" i="1"/>
  <c r="H12" i="1"/>
  <c r="I12" i="1"/>
  <c r="J12" i="1"/>
  <c r="J11" i="1"/>
  <c r="K12" i="1"/>
  <c r="K11" i="1"/>
  <c r="E48" i="1"/>
  <c r="F48" i="1"/>
  <c r="G48" i="1"/>
  <c r="H48" i="1"/>
  <c r="I48" i="1"/>
  <c r="J48" i="1"/>
  <c r="K48" i="1"/>
  <c r="L48" i="1"/>
  <c r="D48" i="1"/>
  <c r="E38" i="1"/>
  <c r="F38" i="1"/>
  <c r="G38" i="1"/>
  <c r="H38" i="1"/>
  <c r="I38" i="1"/>
  <c r="J38" i="1"/>
  <c r="K38" i="1"/>
  <c r="L38" i="1"/>
  <c r="D38" i="1"/>
  <c r="D36" i="1"/>
  <c r="E46" i="1"/>
  <c r="F46" i="1"/>
  <c r="G46" i="1"/>
  <c r="H46" i="1"/>
  <c r="I46" i="1"/>
  <c r="J46" i="1"/>
  <c r="K46" i="1"/>
  <c r="L46" i="1"/>
  <c r="E44" i="1"/>
  <c r="F44" i="1"/>
  <c r="G44" i="1"/>
  <c r="H44" i="1"/>
  <c r="I44" i="1"/>
  <c r="J44" i="1"/>
  <c r="K44" i="1"/>
  <c r="L44" i="1"/>
  <c r="E29" i="1"/>
  <c r="F29" i="1"/>
  <c r="F11" i="1"/>
  <c r="G29" i="1"/>
  <c r="H29" i="1"/>
  <c r="I29" i="1"/>
  <c r="J29" i="1"/>
  <c r="K29" i="1"/>
  <c r="E22" i="1"/>
  <c r="F22" i="1"/>
  <c r="G22" i="1"/>
  <c r="H22" i="1"/>
  <c r="I22" i="1"/>
  <c r="J22" i="1"/>
  <c r="K22" i="1"/>
  <c r="L22" i="1"/>
  <c r="E19" i="1"/>
  <c r="E11" i="1"/>
  <c r="F19" i="1"/>
  <c r="G19" i="1"/>
  <c r="H19" i="1"/>
  <c r="H11" i="1"/>
  <c r="I19" i="1"/>
  <c r="I11" i="1"/>
  <c r="J19" i="1"/>
  <c r="K19" i="1"/>
  <c r="L19" i="1"/>
  <c r="E40" i="1"/>
  <c r="F40" i="1"/>
  <c r="G40" i="1"/>
  <c r="H40" i="1"/>
  <c r="I40" i="1"/>
  <c r="J40" i="1"/>
  <c r="K40" i="1"/>
  <c r="E36" i="1"/>
  <c r="F36" i="1"/>
  <c r="G36" i="1"/>
  <c r="H36" i="1"/>
  <c r="I36" i="1"/>
  <c r="J36" i="1"/>
  <c r="K36" i="1"/>
  <c r="D22" i="1"/>
  <c r="D44" i="1"/>
  <c r="D46" i="1"/>
  <c r="D40" i="1"/>
  <c r="L40" i="1"/>
  <c r="L29" i="1"/>
  <c r="L11" i="1"/>
  <c r="D11" i="1"/>
</calcChain>
</file>

<file path=xl/sharedStrings.xml><?xml version="1.0" encoding="utf-8"?>
<sst xmlns="http://schemas.openxmlformats.org/spreadsheetml/2006/main" count="142" uniqueCount="71">
  <si>
    <t>Наименование расхода</t>
  </si>
  <si>
    <t>2</t>
  </si>
  <si>
    <t>3</t>
  </si>
  <si>
    <t>Раздел</t>
  </si>
  <si>
    <t>Подраздел</t>
  </si>
  <si>
    <t>ВСЕГО РАСХОДОВ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</si>
  <si>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</si>
  <si>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</si>
  <si>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</si>
  <si>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</si>
  <si>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</si>
  <si>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</si>
  <si>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</si>
  <si>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</si>
  <si>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</si>
  <si>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</si>
  <si>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</si>
  <si>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</si>
  <si>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</si>
  <si>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</si>
  <si>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</si>
  <si>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</si>
  <si>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</si>
  <si>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</si>
  <si>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</si>
  <si>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</si>
  <si>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</si>
  <si>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</si>
  <si>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</si>
  <si>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</si>
  <si>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</si>
  <si>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</si>
  <si>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</si>
  <si>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</si>
  <si>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</si>
  <si>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</si>
  <si>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</si>
  <si>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</si>
  <si>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</si>
  <si>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</si>
  <si>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</si>
  <si>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</si>
  <si>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</si>
  <si>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</si>
  <si>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</si>
  <si>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</si>
  <si>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</si>
  <si>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</si>
  <si>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</si>
  <si>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</si>
  <si>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</si>
  <si>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</si>
  <si>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</si>
  <si>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Распределение</t>
  </si>
  <si>
    <t>Тыс. руб.</t>
  </si>
  <si>
    <t>к решению Кильмезской</t>
  </si>
  <si>
    <t>районной Думы "О районном</t>
  </si>
  <si>
    <t>Прочие межбюджетные трансферты общего характера</t>
  </si>
  <si>
    <t>Судебная система</t>
  </si>
  <si>
    <t>Дополнительное образование детей</t>
  </si>
  <si>
    <t>Профессиональная подготовка, переподготовка и повышение квалификации</t>
  </si>
  <si>
    <t>Сумма на    2021 год</t>
  </si>
  <si>
    <t>Защита населения и территории от чрезвычайных ситуаций природного и техногенного характера, пожарная безопасность</t>
  </si>
  <si>
    <t>бюджетных ассигнований по разделам и подразделам классификации расходов бюджетов на 2023 - 2024 годы</t>
  </si>
  <si>
    <t>Сумма на    2024 год</t>
  </si>
  <si>
    <t>Приложение  6</t>
  </si>
  <si>
    <t xml:space="preserve">бюджете на 2023 год и на </t>
  </si>
  <si>
    <t>плановый период 2024 и 2025 годов</t>
  </si>
  <si>
    <t>Сумма на    2025 год</t>
  </si>
  <si>
    <t>Охрана окружающей среды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</si>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</sst>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sz val="6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0.5"/>
      <name val="Times New Roman"/>
      <family val="1"/>
      <charset val="204"/>
    </font>
    <font>
      <b/>
      <sz val="7"/>
      <name val="Arial Cyr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2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0" fillId="2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/>
    <xf numFmtId="49" fontId="5" fillId="0" borderId="1" xfId="0" applyNumberFormat="1" applyFont="1" applyBorder="1" applyAlignment="1">
      <alignment horizontal="center"/>
    </xf>
    <xf numFmtId="0" fontId="11" fillId="0" borderId="0" xfId="0" applyFont="1" applyBorder="1" applyAlignment="1"/>
    <xf numFmtId="11" fontId="3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14" fillId="0" borderId="0" xfId="0" applyNumberFormat="1" applyFont="1" applyFill="1" applyAlignment="1">
      <alignment horizontal="center" vertical="center"/>
    </xf>
    <xf numFmtId="165" fontId="14" fillId="0" borderId="0" xfId="0" applyNumberFormat="1" applyFont="1" applyFill="1"/>
    <xf numFmtId="0" fontId="14" fillId="0" borderId="0" xfId="0" applyFont="1" applyFill="1"/>
    <xf numFmtId="0" fontId="14" fillId="0" borderId="0" xfId="0" applyFont="1"/>
    <xf numFmtId="4" fontId="14" fillId="0" borderId="0" xfId="0" applyNumberFormat="1" applyFont="1" applyFill="1"/>
    <xf numFmtId="0" fontId="11" fillId="3" borderId="0" xfId="0" applyFont="1" applyFill="1" applyBorder="1" applyAlignment="1"/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left" vertical="center" wrapText="1"/>
    </xf>
    <xf numFmtId="49" fontId="3" fillId="0" borderId="2" xfId="0" quotePrefix="1" applyNumberFormat="1" applyFont="1" applyBorder="1" applyAlignment="1">
      <alignment horizontal="center" vertical="center" wrapText="1"/>
    </xf>
    <xf numFmtId="49" fontId="19" fillId="0" borderId="3" xfId="0" quotePrefix="1" applyNumberFormat="1" applyFont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/>
    </xf>
    <xf numFmtId="11" fontId="3" fillId="0" borderId="1" xfId="0" applyNumberFormat="1" applyFont="1" applyBorder="1" applyAlignment="1">
      <alignment wrapText="1"/>
    </xf>
    <xf numFmtId="11" fontId="2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5" fillId="0" borderId="1" xfId="0" applyFont="1" applyBorder="1"/>
    <xf numFmtId="0" fontId="2" fillId="2" borderId="1" xfId="1" applyFont="1" applyFill="1" applyBorder="1" applyAlignment="1">
      <alignment vertical="top" wrapText="1"/>
    </xf>
    <xf numFmtId="11" fontId="3" fillId="0" borderId="8" xfId="0" applyNumberFormat="1" applyFont="1" applyBorder="1" applyAlignment="1">
      <alignment wrapText="1"/>
    </xf>
    <xf numFmtId="0" fontId="17" fillId="0" borderId="0" xfId="0" applyFont="1" applyBorder="1" applyAlignment="1"/>
    <xf numFmtId="165" fontId="13" fillId="3" borderId="0" xfId="0" applyNumberFormat="1" applyFont="1" applyFill="1" applyBorder="1" applyAlignment="1"/>
    <xf numFmtId="165" fontId="13" fillId="3" borderId="0" xfId="0" applyNumberFormat="1" applyFont="1" applyFill="1" applyBorder="1"/>
    <xf numFmtId="165" fontId="14" fillId="3" borderId="0" xfId="0" applyNumberFormat="1" applyFont="1" applyFill="1"/>
    <xf numFmtId="0" fontId="17" fillId="3" borderId="0" xfId="0" applyFont="1" applyFill="1" applyBorder="1" applyAlignment="1"/>
    <xf numFmtId="165" fontId="18" fillId="3" borderId="0" xfId="0" applyNumberFormat="1" applyFont="1" applyFill="1" applyBorder="1" applyAlignment="1">
      <alignment horizontal="center" vertical="center"/>
    </xf>
    <xf numFmtId="165" fontId="14" fillId="3" borderId="0" xfId="0" applyNumberFormat="1" applyFont="1" applyFill="1" applyBorder="1" applyAlignment="1">
      <alignment horizontal="center" vertical="center"/>
    </xf>
    <xf numFmtId="165" fontId="14" fillId="3" borderId="0" xfId="0" applyNumberFormat="1" applyFont="1" applyFill="1" applyAlignment="1">
      <alignment horizontal="center" vertical="center"/>
    </xf>
    <xf numFmtId="165" fontId="14" fillId="3" borderId="6" xfId="0" applyNumberFormat="1" applyFont="1" applyFill="1" applyBorder="1" applyAlignment="1">
      <alignment horizontal="center" vertical="center"/>
    </xf>
    <xf numFmtId="165" fontId="14" fillId="3" borderId="0" xfId="0" applyNumberFormat="1" applyFont="1" applyFill="1" applyBorder="1"/>
    <xf numFmtId="0" fontId="22" fillId="3" borderId="9" xfId="0" applyNumberFormat="1" applyFont="1" applyFill="1" applyBorder="1" applyAlignment="1" applyProtection="1">
      <alignment horizontal="left" vertical="top" wrapText="1"/>
    </xf>
    <xf numFmtId="166" fontId="16" fillId="3" borderId="4" xfId="0" applyNumberFormat="1" applyFont="1" applyFill="1" applyBorder="1" applyAlignment="1">
      <alignment horizontal="right"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2" fontId="21" fillId="0" borderId="0" xfId="0" applyNumberFormat="1" applyFont="1" applyFill="1"/>
    <xf numFmtId="166" fontId="6" fillId="3" borderId="8" xfId="0" applyNumberFormat="1" applyFont="1" applyFill="1" applyBorder="1" applyAlignment="1">
      <alignment horizontal="right" wrapText="1"/>
    </xf>
    <xf numFmtId="166" fontId="5" fillId="3" borderId="1" xfId="0" applyNumberFormat="1" applyFont="1" applyFill="1" applyBorder="1" applyAlignment="1">
      <alignment horizontal="right" wrapText="1"/>
    </xf>
    <xf numFmtId="166" fontId="5" fillId="4" borderId="1" xfId="0" applyNumberFormat="1" applyFont="1" applyFill="1" applyBorder="1" applyAlignment="1">
      <alignment horizontal="right" wrapText="1"/>
    </xf>
    <xf numFmtId="166" fontId="6" fillId="3" borderId="1" xfId="0" applyNumberFormat="1" applyFont="1" applyFill="1" applyBorder="1" applyAlignment="1">
      <alignment horizontal="right" wrapText="1"/>
    </xf>
    <xf numFmtId="166" fontId="14" fillId="3" borderId="1" xfId="0" applyNumberFormat="1" applyFont="1" applyFill="1" applyBorder="1"/>
    <xf numFmtId="166" fontId="5" fillId="3" borderId="1" xfId="0" applyNumberFormat="1" applyFont="1" applyFill="1" applyBorder="1"/>
    <xf numFmtId="166" fontId="5" fillId="3" borderId="1" xfId="2" applyNumberFormat="1" applyFont="1" applyFill="1" applyBorder="1" applyAlignment="1">
      <alignment horizontal="right" wrapText="1"/>
    </xf>
    <xf numFmtId="166" fontId="20" fillId="3" borderId="1" xfId="0" applyNumberFormat="1" applyFont="1" applyFill="1" applyBorder="1" applyAlignment="1">
      <alignment horizontal="right" wrapText="1"/>
    </xf>
    <xf numFmtId="166" fontId="14" fillId="4" borderId="1" xfId="0" applyNumberFormat="1" applyFont="1" applyFill="1" applyBorder="1"/>
    <xf numFmtId="166" fontId="5" fillId="4" borderId="1" xfId="0" applyNumberFormat="1" applyFont="1" applyFill="1" applyBorder="1"/>
    <xf numFmtId="0" fontId="11" fillId="0" borderId="0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1" fontId="23" fillId="0" borderId="1" xfId="0" applyNumberFormat="1" applyFont="1" applyBorder="1" applyAlignment="1">
      <alignment vertical="top" wrapText="1"/>
    </xf>
    <xf numFmtId="11" fontId="22" fillId="0" borderId="1" xfId="0" applyNumberFormat="1" applyFont="1" applyBorder="1" applyAlignment="1">
      <alignment vertical="top" wrapText="1"/>
    </xf>
  </cellXfs>
  <cellStyles count="3">
    <cellStyle name="Обычный" xfId="0" builtinId="0"/>
    <cellStyle name="Обычный_Лист1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0"/>
  <sheetViews>
    <sheetView tabSelected="1" workbookViewId="0">
      <pane ySplit="11" topLeftCell="A21" activePane="bottomLeft" state="frozen"/>
      <selection pane="bottomLeft" activeCell="A33" sqref="A33"/>
    </sheetView>
  </sheetViews>
  <sheetFormatPr defaultRowHeight="12.75" x14ac:dyDescent="0.2"/>
  <cols>
    <col min="1" max="1" width="55" style="3" customWidth="1"/>
    <col min="2" max="2" width="7.5703125" style="3" customWidth="1"/>
    <col min="3" max="3" width="9.140625" style="3"/>
    <col min="4" max="4" width="10.28515625" style="19" customWidth="1"/>
    <col min="5" max="5" width="9.28515625" style="43" hidden="1" customWidth="1"/>
    <col min="6" max="8" width="0" style="43" hidden="1" customWidth="1"/>
    <col min="9" max="11" width="0" style="37" hidden="1" customWidth="1"/>
    <col min="12" max="12" width="9.5703125" style="37" customWidth="1"/>
    <col min="13" max="13" width="9.140625" style="13"/>
    <col min="14" max="15" width="9.140625" style="46"/>
    <col min="16" max="18" width="9.140625" style="14"/>
    <col min="19" max="34" width="9.140625" style="15"/>
  </cols>
  <sheetData>
    <row r="1" spans="1:34" ht="15" x14ac:dyDescent="0.25">
      <c r="B1" s="59" t="s">
        <v>65</v>
      </c>
      <c r="C1" s="59"/>
      <c r="D1" s="17"/>
      <c r="E1" s="35"/>
      <c r="F1" s="35"/>
      <c r="G1" s="36"/>
      <c r="H1" s="36"/>
      <c r="I1" s="36"/>
      <c r="J1" s="36"/>
    </row>
    <row r="2" spans="1:34" ht="15" x14ac:dyDescent="0.25">
      <c r="B2" s="5" t="s">
        <v>55</v>
      </c>
      <c r="C2" s="5"/>
      <c r="D2" s="17"/>
      <c r="E2" s="35"/>
      <c r="F2" s="35"/>
      <c r="G2" s="36"/>
      <c r="H2" s="36"/>
      <c r="I2" s="36"/>
      <c r="J2" s="36"/>
    </row>
    <row r="3" spans="1:34" ht="15" x14ac:dyDescent="0.25">
      <c r="B3" s="59" t="s">
        <v>56</v>
      </c>
      <c r="C3" s="59"/>
      <c r="D3" s="59"/>
      <c r="E3" s="59"/>
      <c r="F3" s="59"/>
      <c r="G3" s="59"/>
      <c r="H3" s="59"/>
      <c r="I3" s="59"/>
      <c r="J3" s="59"/>
    </row>
    <row r="4" spans="1:34" ht="15" x14ac:dyDescent="0.25">
      <c r="B4" s="59" t="s">
        <v>66</v>
      </c>
      <c r="C4" s="59"/>
      <c r="D4" s="59"/>
      <c r="E4" s="59"/>
      <c r="F4" s="59"/>
      <c r="G4" s="59"/>
      <c r="H4" s="59"/>
      <c r="I4" s="59"/>
      <c r="J4" s="59"/>
    </row>
    <row r="5" spans="1:34" ht="13.5" x14ac:dyDescent="0.2">
      <c r="B5" s="34" t="s">
        <v>67</v>
      </c>
      <c r="C5" s="34"/>
      <c r="D5" s="38"/>
      <c r="E5" s="38"/>
      <c r="F5" s="38"/>
      <c r="G5" s="38"/>
      <c r="H5" s="38"/>
      <c r="I5" s="38"/>
      <c r="J5" s="38"/>
      <c r="K5" s="38"/>
      <c r="L5" s="38"/>
    </row>
    <row r="6" spans="1:34" s="10" customFormat="1" ht="18.75" x14ac:dyDescent="0.2">
      <c r="A6" s="60" t="s">
        <v>53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12"/>
      <c r="N6" s="47"/>
      <c r="O6" s="47"/>
      <c r="P6" s="8"/>
      <c r="Q6" s="8"/>
      <c r="R6" s="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s="10" customFormat="1" ht="15.75" x14ac:dyDescent="0.2">
      <c r="A7" s="61" t="s">
        <v>63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12"/>
      <c r="N7" s="47"/>
      <c r="O7" s="47"/>
      <c r="P7" s="8"/>
      <c r="Q7" s="8"/>
      <c r="R7" s="8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s="10" customFormat="1" ht="16.5" thickBot="1" x14ac:dyDescent="0.25">
      <c r="A8" s="11"/>
      <c r="B8" s="11"/>
      <c r="C8" s="11"/>
      <c r="D8" s="18" t="s">
        <v>54</v>
      </c>
      <c r="E8" s="39"/>
      <c r="F8" s="39"/>
      <c r="G8" s="40"/>
      <c r="H8" s="40"/>
      <c r="I8" s="41"/>
      <c r="J8" s="41"/>
      <c r="K8" s="41"/>
      <c r="L8" s="41"/>
      <c r="M8" s="12"/>
      <c r="N8" s="47"/>
      <c r="O8" s="47"/>
      <c r="P8" s="8"/>
      <c r="Q8" s="8"/>
      <c r="R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24.75" thickBot="1" x14ac:dyDescent="0.25">
      <c r="A9" s="21" t="s">
        <v>0</v>
      </c>
      <c r="B9" s="22" t="s">
        <v>3</v>
      </c>
      <c r="C9" s="22" t="s">
        <v>4</v>
      </c>
      <c r="D9" s="23" t="s">
        <v>64</v>
      </c>
      <c r="E9" s="23" t="s">
        <v>61</v>
      </c>
      <c r="F9" s="23" t="s">
        <v>61</v>
      </c>
      <c r="G9" s="23" t="s">
        <v>61</v>
      </c>
      <c r="H9" s="23" t="s">
        <v>61</v>
      </c>
      <c r="I9" s="23" t="s">
        <v>61</v>
      </c>
      <c r="J9" s="23" t="s">
        <v>61</v>
      </c>
      <c r="K9" s="23" t="s">
        <v>61</v>
      </c>
      <c r="L9" s="23" t="s">
        <v>68</v>
      </c>
    </row>
    <row r="10" spans="1:34" s="9" customFormat="1" ht="13.5" thickBot="1" x14ac:dyDescent="0.25">
      <c r="A10" s="24">
        <v>1</v>
      </c>
      <c r="B10" s="25" t="s">
        <v>1</v>
      </c>
      <c r="C10" s="25" t="s">
        <v>2</v>
      </c>
      <c r="D10" s="26">
        <v>4</v>
      </c>
      <c r="E10" s="40"/>
      <c r="F10" s="40"/>
      <c r="G10" s="40"/>
      <c r="H10" s="40"/>
      <c r="I10" s="41"/>
      <c r="J10" s="41"/>
      <c r="K10" s="41"/>
      <c r="L10" s="42"/>
      <c r="M10" s="12"/>
      <c r="N10" s="47"/>
      <c r="O10" s="47"/>
      <c r="P10" s="8"/>
      <c r="Q10" s="8"/>
      <c r="R10" s="8"/>
    </row>
    <row r="11" spans="1:34" ht="13.5" thickBot="1" x14ac:dyDescent="0.25">
      <c r="A11" s="6" t="s">
        <v>5</v>
      </c>
      <c r="B11" s="7" t="s">
        <v>6</v>
      </c>
      <c r="C11" s="7" t="s">
        <v>6</v>
      </c>
      <c r="D11" s="45">
        <f>D12++D19+D22+D27+D29+D36+D38+D40+D44+D46+D48</f>
        <v>388525.04</v>
      </c>
      <c r="E11" s="45" t="e">
        <f t="shared" ref="E11:L11" si="0">E12++E19+E22+E27+E29+E36+E38+E40+E44+E46+E48</f>
        <v>#REF!</v>
      </c>
      <c r="F11" s="45" t="e">
        <f t="shared" si="0"/>
        <v>#REF!</v>
      </c>
      <c r="G11" s="45" t="e">
        <f t="shared" si="0"/>
        <v>#REF!</v>
      </c>
      <c r="H11" s="45" t="e">
        <f t="shared" si="0"/>
        <v>#REF!</v>
      </c>
      <c r="I11" s="45" t="e">
        <f t="shared" si="0"/>
        <v>#REF!</v>
      </c>
      <c r="J11" s="45" t="e">
        <f t="shared" si="0"/>
        <v>#REF!</v>
      </c>
      <c r="K11" s="45" t="e">
        <f t="shared" si="0"/>
        <v>#REF!</v>
      </c>
      <c r="L11" s="45">
        <f t="shared" si="0"/>
        <v>376038.53</v>
      </c>
    </row>
    <row r="12" spans="1:34" x14ac:dyDescent="0.2">
      <c r="A12" s="33" t="s">
        <v>7</v>
      </c>
      <c r="B12" s="27" t="s">
        <v>8</v>
      </c>
      <c r="C12" s="27" t="s">
        <v>6</v>
      </c>
      <c r="D12" s="49">
        <f>D13+D14+D16+D17+D18+D15</f>
        <v>57399.799000000006</v>
      </c>
      <c r="E12" s="49" t="e">
        <f>E13+E14+E16+E17+E18+E15+#REF!</f>
        <v>#REF!</v>
      </c>
      <c r="F12" s="49" t="e">
        <f>F13+F14+F16+F17+F18+F15+#REF!</f>
        <v>#REF!</v>
      </c>
      <c r="G12" s="49" t="e">
        <f>G13+G14+G16+G17+G18+G15+#REF!</f>
        <v>#REF!</v>
      </c>
      <c r="H12" s="49" t="e">
        <f>H13+H14+H16+H17+H18+H15+#REF!</f>
        <v>#REF!</v>
      </c>
      <c r="I12" s="49" t="e">
        <f>I13+I14+I16+I17+I18+I15+#REF!</f>
        <v>#REF!</v>
      </c>
      <c r="J12" s="49" t="e">
        <f>J13+J14+J16+J17+J18+J15+#REF!</f>
        <v>#REF!</v>
      </c>
      <c r="K12" s="49" t="e">
        <f>K13+K14+K16+K17+K18+K15+#REF!</f>
        <v>#REF!</v>
      </c>
      <c r="L12" s="49">
        <f>L13+L14+L16+L17+L18+L15</f>
        <v>63214.699000000008</v>
      </c>
    </row>
    <row r="13" spans="1:34" ht="25.5" x14ac:dyDescent="0.2">
      <c r="A13" s="29" t="s">
        <v>9</v>
      </c>
      <c r="B13" s="2" t="s">
        <v>8</v>
      </c>
      <c r="C13" s="2" t="s">
        <v>10</v>
      </c>
      <c r="D13" s="50">
        <v>1375.8</v>
      </c>
      <c r="E13" s="50"/>
      <c r="F13" s="50"/>
      <c r="G13" s="50"/>
      <c r="H13" s="50"/>
      <c r="I13" s="50"/>
      <c r="J13" s="50"/>
      <c r="K13" s="50"/>
      <c r="L13" s="50">
        <v>1375.8</v>
      </c>
    </row>
    <row r="14" spans="1:34" ht="38.25" x14ac:dyDescent="0.2">
      <c r="A14" s="29" t="s">
        <v>12</v>
      </c>
      <c r="B14" s="2" t="s">
        <v>8</v>
      </c>
      <c r="C14" s="2" t="s">
        <v>13</v>
      </c>
      <c r="D14" s="51">
        <f>33233.6-0.401</f>
        <v>33233.199000000001</v>
      </c>
      <c r="E14" s="51"/>
      <c r="F14" s="51"/>
      <c r="G14" s="51"/>
      <c r="H14" s="51"/>
      <c r="I14" s="51"/>
      <c r="J14" s="51"/>
      <c r="K14" s="51"/>
      <c r="L14" s="51">
        <f>33350-0.401</f>
        <v>33349.599000000002</v>
      </c>
    </row>
    <row r="15" spans="1:34" x14ac:dyDescent="0.2">
      <c r="A15" s="30" t="s">
        <v>58</v>
      </c>
      <c r="B15" s="2" t="s">
        <v>8</v>
      </c>
      <c r="C15" s="2" t="s">
        <v>14</v>
      </c>
      <c r="D15" s="50">
        <v>2.2999999999999998</v>
      </c>
      <c r="E15" s="50"/>
      <c r="F15" s="50"/>
      <c r="G15" s="50"/>
      <c r="H15" s="50"/>
      <c r="I15" s="50"/>
      <c r="J15" s="50"/>
      <c r="K15" s="50"/>
      <c r="L15" s="50">
        <v>1.9</v>
      </c>
    </row>
    <row r="16" spans="1:34" ht="28.5" customHeight="1" x14ac:dyDescent="0.2">
      <c r="A16" s="29" t="s">
        <v>15</v>
      </c>
      <c r="B16" s="2" t="s">
        <v>8</v>
      </c>
      <c r="C16" s="2" t="s">
        <v>16</v>
      </c>
      <c r="D16" s="50">
        <v>841.4</v>
      </c>
      <c r="E16" s="50"/>
      <c r="F16" s="50"/>
      <c r="G16" s="50"/>
      <c r="H16" s="50"/>
      <c r="I16" s="50"/>
      <c r="J16" s="50"/>
      <c r="K16" s="50"/>
      <c r="L16" s="50">
        <v>841.4</v>
      </c>
    </row>
    <row r="17" spans="1:19" x14ac:dyDescent="0.2">
      <c r="A17" s="29" t="s">
        <v>18</v>
      </c>
      <c r="B17" s="2" t="s">
        <v>8</v>
      </c>
      <c r="C17" s="2" t="s">
        <v>19</v>
      </c>
      <c r="D17" s="50">
        <v>200</v>
      </c>
      <c r="E17" s="50"/>
      <c r="F17" s="50"/>
      <c r="G17" s="50"/>
      <c r="H17" s="50"/>
      <c r="I17" s="50"/>
      <c r="J17" s="50"/>
      <c r="K17" s="50"/>
      <c r="L17" s="50">
        <v>200</v>
      </c>
    </row>
    <row r="18" spans="1:19" x14ac:dyDescent="0.2">
      <c r="A18" s="29" t="s">
        <v>20</v>
      </c>
      <c r="B18" s="2" t="s">
        <v>8</v>
      </c>
      <c r="C18" s="2" t="s">
        <v>21</v>
      </c>
      <c r="D18" s="50">
        <f>16142.8+5604.3</f>
        <v>21747.1</v>
      </c>
      <c r="E18" s="50"/>
      <c r="F18" s="50"/>
      <c r="G18" s="50"/>
      <c r="H18" s="50"/>
      <c r="I18" s="50"/>
      <c r="J18" s="50"/>
      <c r="K18" s="50"/>
      <c r="L18" s="50">
        <f>16142.9+11303.1</f>
        <v>27446</v>
      </c>
      <c r="O18" s="48"/>
    </row>
    <row r="19" spans="1:19" ht="14.25" customHeight="1" x14ac:dyDescent="0.2">
      <c r="A19" s="28" t="s">
        <v>22</v>
      </c>
      <c r="B19" s="1" t="s">
        <v>11</v>
      </c>
      <c r="C19" s="1" t="s">
        <v>6</v>
      </c>
      <c r="D19" s="52">
        <f>D20+D21</f>
        <v>1693.8</v>
      </c>
      <c r="E19" s="52">
        <f t="shared" ref="E19:L19" si="1">E20+E21</f>
        <v>0</v>
      </c>
      <c r="F19" s="52">
        <f t="shared" si="1"/>
        <v>0</v>
      </c>
      <c r="G19" s="52">
        <f t="shared" si="1"/>
        <v>0</v>
      </c>
      <c r="H19" s="52">
        <f t="shared" si="1"/>
        <v>0</v>
      </c>
      <c r="I19" s="52">
        <f t="shared" si="1"/>
        <v>0</v>
      </c>
      <c r="J19" s="52">
        <f t="shared" si="1"/>
        <v>0</v>
      </c>
      <c r="K19" s="52">
        <f t="shared" si="1"/>
        <v>0</v>
      </c>
      <c r="L19" s="52">
        <f t="shared" si="1"/>
        <v>1693.8</v>
      </c>
    </row>
    <row r="20" spans="1:19" ht="25.5" x14ac:dyDescent="0.2">
      <c r="A20" s="44" t="s">
        <v>62</v>
      </c>
      <c r="B20" s="2" t="s">
        <v>11</v>
      </c>
      <c r="C20" s="2" t="s">
        <v>24</v>
      </c>
      <c r="D20" s="51">
        <f>1607.8+75</f>
        <v>1682.8</v>
      </c>
      <c r="E20" s="51"/>
      <c r="F20" s="51"/>
      <c r="G20" s="51"/>
      <c r="H20" s="51"/>
      <c r="I20" s="51"/>
      <c r="J20" s="51"/>
      <c r="K20" s="51"/>
      <c r="L20" s="51">
        <f>1607.8+75</f>
        <v>1682.8</v>
      </c>
    </row>
    <row r="21" spans="1:19" ht="25.5" x14ac:dyDescent="0.2">
      <c r="A21" s="29" t="s">
        <v>25</v>
      </c>
      <c r="B21" s="2" t="s">
        <v>11</v>
      </c>
      <c r="C21" s="2" t="s">
        <v>26</v>
      </c>
      <c r="D21" s="50">
        <v>11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11</v>
      </c>
    </row>
    <row r="22" spans="1:19" x14ac:dyDescent="0.2">
      <c r="A22" s="28" t="s">
        <v>27</v>
      </c>
      <c r="B22" s="1" t="s">
        <v>13</v>
      </c>
      <c r="C22" s="1" t="s">
        <v>6</v>
      </c>
      <c r="D22" s="52">
        <f>D23+D24+D25+D26</f>
        <v>38491.699999999997</v>
      </c>
      <c r="E22" s="52">
        <f t="shared" ref="E22:L22" si="2">E23+E24+E25+E26</f>
        <v>0</v>
      </c>
      <c r="F22" s="52">
        <f t="shared" si="2"/>
        <v>0</v>
      </c>
      <c r="G22" s="52">
        <f t="shared" si="2"/>
        <v>0</v>
      </c>
      <c r="H22" s="52">
        <f t="shared" si="2"/>
        <v>0</v>
      </c>
      <c r="I22" s="52">
        <f t="shared" si="2"/>
        <v>0</v>
      </c>
      <c r="J22" s="52">
        <f t="shared" si="2"/>
        <v>0</v>
      </c>
      <c r="K22" s="52">
        <f t="shared" si="2"/>
        <v>0</v>
      </c>
      <c r="L22" s="52">
        <f t="shared" si="2"/>
        <v>37329.199999999997</v>
      </c>
    </row>
    <row r="23" spans="1:19" hidden="1" x14ac:dyDescent="0.2">
      <c r="A23" s="29" t="s">
        <v>28</v>
      </c>
      <c r="B23" s="2" t="s">
        <v>13</v>
      </c>
      <c r="C23" s="2" t="s">
        <v>14</v>
      </c>
      <c r="D23" s="50"/>
      <c r="E23" s="50"/>
      <c r="F23" s="50"/>
      <c r="G23" s="50"/>
      <c r="H23" s="50"/>
      <c r="I23" s="50"/>
      <c r="J23" s="50"/>
      <c r="K23" s="50"/>
      <c r="L23" s="50"/>
    </row>
    <row r="24" spans="1:19" x14ac:dyDescent="0.2">
      <c r="A24" s="29" t="s">
        <v>29</v>
      </c>
      <c r="B24" s="2" t="s">
        <v>13</v>
      </c>
      <c r="C24" s="2" t="s">
        <v>30</v>
      </c>
      <c r="D24" s="50">
        <v>700</v>
      </c>
      <c r="E24" s="53"/>
      <c r="F24" s="53"/>
      <c r="G24" s="53"/>
      <c r="H24" s="53"/>
      <c r="I24" s="53"/>
      <c r="J24" s="53"/>
      <c r="K24" s="53"/>
      <c r="L24" s="54">
        <v>700</v>
      </c>
    </row>
    <row r="25" spans="1:19" x14ac:dyDescent="0.2">
      <c r="A25" s="29" t="s">
        <v>31</v>
      </c>
      <c r="B25" s="2" t="s">
        <v>13</v>
      </c>
      <c r="C25" s="2" t="s">
        <v>23</v>
      </c>
      <c r="D25" s="50">
        <v>37623.699999999997</v>
      </c>
      <c r="E25" s="50"/>
      <c r="F25" s="50"/>
      <c r="G25" s="50"/>
      <c r="H25" s="50"/>
      <c r="I25" s="50"/>
      <c r="J25" s="50"/>
      <c r="K25" s="50"/>
      <c r="L25" s="50">
        <v>36509.199999999997</v>
      </c>
    </row>
    <row r="26" spans="1:19" x14ac:dyDescent="0.2">
      <c r="A26" s="29" t="s">
        <v>32</v>
      </c>
      <c r="B26" s="2" t="s">
        <v>13</v>
      </c>
      <c r="C26" s="2" t="s">
        <v>33</v>
      </c>
      <c r="D26" s="50">
        <v>168</v>
      </c>
      <c r="E26" s="53"/>
      <c r="F26" s="53"/>
      <c r="G26" s="53"/>
      <c r="H26" s="53"/>
      <c r="I26" s="53"/>
      <c r="J26" s="53"/>
      <c r="K26" s="53"/>
      <c r="L26" s="54">
        <v>120</v>
      </c>
    </row>
    <row r="27" spans="1:19" x14ac:dyDescent="0.2">
      <c r="A27" s="62" t="s">
        <v>69</v>
      </c>
      <c r="B27" s="1" t="s">
        <v>16</v>
      </c>
      <c r="C27" s="1" t="s">
        <v>6</v>
      </c>
      <c r="D27" s="52">
        <f>D28</f>
        <v>0.59999999999999432</v>
      </c>
      <c r="E27" s="52">
        <f t="shared" ref="E27:L27" si="3">E28</f>
        <v>0</v>
      </c>
      <c r="F27" s="52">
        <f t="shared" si="3"/>
        <v>0</v>
      </c>
      <c r="G27" s="52">
        <f t="shared" si="3"/>
        <v>0</v>
      </c>
      <c r="H27" s="52">
        <f t="shared" si="3"/>
        <v>0</v>
      </c>
      <c r="I27" s="52">
        <f t="shared" si="3"/>
        <v>0</v>
      </c>
      <c r="J27" s="52">
        <f t="shared" si="3"/>
        <v>0</v>
      </c>
      <c r="K27" s="52">
        <f t="shared" si="3"/>
        <v>0</v>
      </c>
      <c r="L27" s="52">
        <f t="shared" si="3"/>
        <v>0.59999999999999432</v>
      </c>
    </row>
    <row r="28" spans="1:19" x14ac:dyDescent="0.2">
      <c r="A28" s="63" t="s">
        <v>70</v>
      </c>
      <c r="B28" s="2" t="s">
        <v>16</v>
      </c>
      <c r="C28" s="2" t="s">
        <v>14</v>
      </c>
      <c r="D28" s="51">
        <f>75.6-75</f>
        <v>0.59999999999999432</v>
      </c>
      <c r="E28" s="57"/>
      <c r="F28" s="57"/>
      <c r="G28" s="57"/>
      <c r="H28" s="57"/>
      <c r="I28" s="57"/>
      <c r="J28" s="57"/>
      <c r="K28" s="57"/>
      <c r="L28" s="58">
        <f>75.6-75</f>
        <v>0.59999999999999432</v>
      </c>
    </row>
    <row r="29" spans="1:19" x14ac:dyDescent="0.2">
      <c r="A29" s="28" t="s">
        <v>34</v>
      </c>
      <c r="B29" s="1" t="s">
        <v>17</v>
      </c>
      <c r="C29" s="1" t="s">
        <v>6</v>
      </c>
      <c r="D29" s="56">
        <f>D30+D31+D32+D33+D34+D35</f>
        <v>194453.71100000001</v>
      </c>
      <c r="E29" s="56">
        <f t="shared" ref="E29:L29" si="4">E30+E31+E32+E33+E34+E35</f>
        <v>39.700000000000003</v>
      </c>
      <c r="F29" s="56">
        <f t="shared" si="4"/>
        <v>39.700000000000003</v>
      </c>
      <c r="G29" s="56">
        <f t="shared" si="4"/>
        <v>39.700000000000003</v>
      </c>
      <c r="H29" s="56">
        <f t="shared" si="4"/>
        <v>39.700000000000003</v>
      </c>
      <c r="I29" s="56">
        <f t="shared" si="4"/>
        <v>39.700000000000003</v>
      </c>
      <c r="J29" s="56">
        <f t="shared" si="4"/>
        <v>39.700000000000003</v>
      </c>
      <c r="K29" s="56">
        <f t="shared" si="4"/>
        <v>39.700000000000003</v>
      </c>
      <c r="L29" s="56">
        <f t="shared" si="4"/>
        <v>177991.141</v>
      </c>
    </row>
    <row r="30" spans="1:19" x14ac:dyDescent="0.2">
      <c r="A30" s="29" t="s">
        <v>35</v>
      </c>
      <c r="B30" s="2" t="s">
        <v>17</v>
      </c>
      <c r="C30" s="2" t="s">
        <v>8</v>
      </c>
      <c r="D30" s="50">
        <v>45423.21</v>
      </c>
      <c r="E30" s="50"/>
      <c r="F30" s="50"/>
      <c r="G30" s="50"/>
      <c r="H30" s="50"/>
      <c r="I30" s="50"/>
      <c r="J30" s="50"/>
      <c r="K30" s="50"/>
      <c r="L30" s="50">
        <v>41817.800000000003</v>
      </c>
    </row>
    <row r="31" spans="1:19" x14ac:dyDescent="0.2">
      <c r="A31" s="29" t="s">
        <v>36</v>
      </c>
      <c r="B31" s="2" t="s">
        <v>17</v>
      </c>
      <c r="C31" s="4" t="s">
        <v>10</v>
      </c>
      <c r="D31" s="55">
        <f>105816.1+30.3+767.5</f>
        <v>106613.90000000001</v>
      </c>
      <c r="E31" s="55"/>
      <c r="F31" s="55"/>
      <c r="G31" s="55"/>
      <c r="H31" s="55"/>
      <c r="I31" s="55"/>
      <c r="J31" s="55"/>
      <c r="K31" s="55"/>
      <c r="L31" s="55">
        <f>103455.54+31+767.5-100</f>
        <v>104154.04</v>
      </c>
      <c r="S31" s="14"/>
    </row>
    <row r="32" spans="1:19" x14ac:dyDescent="0.2">
      <c r="A32" s="31" t="s">
        <v>59</v>
      </c>
      <c r="B32" s="2" t="s">
        <v>17</v>
      </c>
      <c r="C32" s="4" t="s">
        <v>11</v>
      </c>
      <c r="D32" s="50">
        <v>39442.6</v>
      </c>
      <c r="E32" s="50"/>
      <c r="F32" s="50"/>
      <c r="G32" s="50"/>
      <c r="H32" s="50"/>
      <c r="I32" s="50"/>
      <c r="J32" s="50"/>
      <c r="K32" s="50"/>
      <c r="L32" s="50">
        <v>29046.2</v>
      </c>
      <c r="S32" s="14"/>
    </row>
    <row r="33" spans="1:19" ht="25.5" x14ac:dyDescent="0.2">
      <c r="A33" s="20" t="s">
        <v>60</v>
      </c>
      <c r="B33" s="2" t="s">
        <v>17</v>
      </c>
      <c r="C33" s="4" t="s">
        <v>14</v>
      </c>
      <c r="D33" s="51">
        <f>39.7+0.401</f>
        <v>40.101000000000006</v>
      </c>
      <c r="E33" s="51">
        <v>39.700000000000003</v>
      </c>
      <c r="F33" s="51">
        <v>39.700000000000003</v>
      </c>
      <c r="G33" s="51">
        <v>39.700000000000003</v>
      </c>
      <c r="H33" s="51">
        <v>39.700000000000003</v>
      </c>
      <c r="I33" s="51">
        <v>39.700000000000003</v>
      </c>
      <c r="J33" s="51">
        <v>39.700000000000003</v>
      </c>
      <c r="K33" s="51">
        <v>39.700000000000003</v>
      </c>
      <c r="L33" s="51">
        <f>39.7+0.401</f>
        <v>40.101000000000006</v>
      </c>
      <c r="S33" s="14"/>
    </row>
    <row r="34" spans="1:19" x14ac:dyDescent="0.2">
      <c r="A34" s="29" t="s">
        <v>37</v>
      </c>
      <c r="B34" s="2" t="s">
        <v>17</v>
      </c>
      <c r="C34" s="2" t="s">
        <v>17</v>
      </c>
      <c r="D34" s="50">
        <v>702.1</v>
      </c>
      <c r="E34" s="50"/>
      <c r="F34" s="50"/>
      <c r="G34" s="50"/>
      <c r="H34" s="50"/>
      <c r="I34" s="50"/>
      <c r="J34" s="50"/>
      <c r="K34" s="50"/>
      <c r="L34" s="50">
        <v>701.2</v>
      </c>
    </row>
    <row r="35" spans="1:19" x14ac:dyDescent="0.2">
      <c r="A35" s="29" t="s">
        <v>38</v>
      </c>
      <c r="B35" s="2" t="s">
        <v>17</v>
      </c>
      <c r="C35" s="2" t="s">
        <v>23</v>
      </c>
      <c r="D35" s="50">
        <v>2231.8000000000002</v>
      </c>
      <c r="E35" s="50"/>
      <c r="F35" s="50"/>
      <c r="G35" s="50"/>
      <c r="H35" s="50"/>
      <c r="I35" s="50"/>
      <c r="J35" s="50"/>
      <c r="K35" s="50"/>
      <c r="L35" s="50">
        <v>2231.8000000000002</v>
      </c>
    </row>
    <row r="36" spans="1:19" x14ac:dyDescent="0.2">
      <c r="A36" s="28" t="s">
        <v>39</v>
      </c>
      <c r="B36" s="1" t="s">
        <v>30</v>
      </c>
      <c r="C36" s="1" t="s">
        <v>6</v>
      </c>
      <c r="D36" s="52">
        <f>D37</f>
        <v>43218.400000000001</v>
      </c>
      <c r="E36" s="52">
        <f t="shared" ref="E36:L36" si="5">E37</f>
        <v>0</v>
      </c>
      <c r="F36" s="52">
        <f t="shared" si="5"/>
        <v>0</v>
      </c>
      <c r="G36" s="52">
        <f t="shared" si="5"/>
        <v>0</v>
      </c>
      <c r="H36" s="52">
        <f t="shared" si="5"/>
        <v>0</v>
      </c>
      <c r="I36" s="52">
        <f t="shared" si="5"/>
        <v>0</v>
      </c>
      <c r="J36" s="52">
        <f t="shared" si="5"/>
        <v>0</v>
      </c>
      <c r="K36" s="52">
        <f t="shared" si="5"/>
        <v>0</v>
      </c>
      <c r="L36" s="52">
        <f t="shared" si="5"/>
        <v>43625.9</v>
      </c>
    </row>
    <row r="37" spans="1:19" x14ac:dyDescent="0.2">
      <c r="A37" s="29" t="s">
        <v>40</v>
      </c>
      <c r="B37" s="2" t="s">
        <v>30</v>
      </c>
      <c r="C37" s="2" t="s">
        <v>8</v>
      </c>
      <c r="D37" s="50">
        <v>43218.400000000001</v>
      </c>
      <c r="E37" s="50"/>
      <c r="F37" s="50"/>
      <c r="G37" s="50"/>
      <c r="H37" s="50"/>
      <c r="I37" s="50"/>
      <c r="J37" s="50"/>
      <c r="K37" s="50"/>
      <c r="L37" s="50">
        <f>43541.3+84.6</f>
        <v>43625.9</v>
      </c>
    </row>
    <row r="38" spans="1:19" x14ac:dyDescent="0.2">
      <c r="A38" s="28" t="s">
        <v>41</v>
      </c>
      <c r="B38" s="1" t="s">
        <v>23</v>
      </c>
      <c r="C38" s="1" t="s">
        <v>6</v>
      </c>
      <c r="D38" s="52">
        <f>D39</f>
        <v>22.8</v>
      </c>
      <c r="E38" s="52">
        <f t="shared" ref="E38:L38" si="6">E39</f>
        <v>0</v>
      </c>
      <c r="F38" s="52">
        <f t="shared" si="6"/>
        <v>0</v>
      </c>
      <c r="G38" s="52">
        <f t="shared" si="6"/>
        <v>0</v>
      </c>
      <c r="H38" s="52">
        <f t="shared" si="6"/>
        <v>0</v>
      </c>
      <c r="I38" s="52">
        <f t="shared" si="6"/>
        <v>0</v>
      </c>
      <c r="J38" s="52">
        <f t="shared" si="6"/>
        <v>0</v>
      </c>
      <c r="K38" s="52">
        <f t="shared" si="6"/>
        <v>0</v>
      </c>
      <c r="L38" s="52">
        <f t="shared" si="6"/>
        <v>22.8</v>
      </c>
    </row>
    <row r="39" spans="1:19" x14ac:dyDescent="0.2">
      <c r="A39" s="29" t="s">
        <v>42</v>
      </c>
      <c r="B39" s="2" t="s">
        <v>23</v>
      </c>
      <c r="C39" s="2" t="s">
        <v>8</v>
      </c>
      <c r="D39" s="50">
        <v>22.8</v>
      </c>
      <c r="E39" s="53"/>
      <c r="F39" s="53"/>
      <c r="G39" s="53"/>
      <c r="H39" s="53"/>
      <c r="I39" s="53"/>
      <c r="J39" s="53"/>
      <c r="K39" s="53"/>
      <c r="L39" s="54">
        <v>22.8</v>
      </c>
    </row>
    <row r="40" spans="1:19" x14ac:dyDescent="0.2">
      <c r="A40" s="28" t="s">
        <v>43</v>
      </c>
      <c r="B40" s="1" t="s">
        <v>24</v>
      </c>
      <c r="C40" s="1" t="s">
        <v>6</v>
      </c>
      <c r="D40" s="52">
        <f>D41+D42+D43</f>
        <v>26719.43</v>
      </c>
      <c r="E40" s="52">
        <f t="shared" ref="E40:L40" si="7">E41+E42+E43</f>
        <v>0</v>
      </c>
      <c r="F40" s="52">
        <f t="shared" si="7"/>
        <v>0</v>
      </c>
      <c r="G40" s="52">
        <f t="shared" si="7"/>
        <v>0</v>
      </c>
      <c r="H40" s="52">
        <f t="shared" si="7"/>
        <v>0</v>
      </c>
      <c r="I40" s="52">
        <f t="shared" si="7"/>
        <v>0</v>
      </c>
      <c r="J40" s="52">
        <f t="shared" si="7"/>
        <v>0</v>
      </c>
      <c r="K40" s="52">
        <f t="shared" si="7"/>
        <v>0</v>
      </c>
      <c r="L40" s="52">
        <f t="shared" si="7"/>
        <v>25637.39</v>
      </c>
    </row>
    <row r="41" spans="1:19" x14ac:dyDescent="0.2">
      <c r="A41" s="29" t="s">
        <v>44</v>
      </c>
      <c r="B41" s="2" t="s">
        <v>24</v>
      </c>
      <c r="C41" s="2" t="s">
        <v>8</v>
      </c>
      <c r="D41" s="50">
        <v>1834.6</v>
      </c>
      <c r="E41" s="50"/>
      <c r="F41" s="50"/>
      <c r="G41" s="50"/>
      <c r="H41" s="50"/>
      <c r="I41" s="50"/>
      <c r="J41" s="50"/>
      <c r="K41" s="50"/>
      <c r="L41" s="50">
        <v>1834.6</v>
      </c>
    </row>
    <row r="42" spans="1:19" x14ac:dyDescent="0.2">
      <c r="A42" s="29" t="s">
        <v>45</v>
      </c>
      <c r="B42" s="2" t="s">
        <v>24</v>
      </c>
      <c r="C42" s="2" t="s">
        <v>11</v>
      </c>
      <c r="D42" s="50">
        <v>10124</v>
      </c>
      <c r="E42" s="50"/>
      <c r="F42" s="50"/>
      <c r="G42" s="50"/>
      <c r="H42" s="50"/>
      <c r="I42" s="50"/>
      <c r="J42" s="50"/>
      <c r="K42" s="50"/>
      <c r="L42" s="50">
        <f>10475+100</f>
        <v>10575</v>
      </c>
    </row>
    <row r="43" spans="1:19" x14ac:dyDescent="0.2">
      <c r="A43" s="29" t="s">
        <v>46</v>
      </c>
      <c r="B43" s="2" t="s">
        <v>24</v>
      </c>
      <c r="C43" s="2" t="s">
        <v>13</v>
      </c>
      <c r="D43" s="50">
        <f>14914.69-153.86</f>
        <v>14760.83</v>
      </c>
      <c r="E43" s="50"/>
      <c r="F43" s="50"/>
      <c r="G43" s="50"/>
      <c r="H43" s="50"/>
      <c r="I43" s="50"/>
      <c r="J43" s="50"/>
      <c r="K43" s="50"/>
      <c r="L43" s="50">
        <f>13380.66-152.87</f>
        <v>13227.789999999999</v>
      </c>
      <c r="M43" s="16"/>
    </row>
    <row r="44" spans="1:19" x14ac:dyDescent="0.2">
      <c r="A44" s="28" t="s">
        <v>47</v>
      </c>
      <c r="B44" s="1" t="s">
        <v>19</v>
      </c>
      <c r="C44" s="1" t="s">
        <v>6</v>
      </c>
      <c r="D44" s="52">
        <f>D45</f>
        <v>67.7</v>
      </c>
      <c r="E44" s="52">
        <f t="shared" ref="E44:L44" si="8">E45</f>
        <v>67.7</v>
      </c>
      <c r="F44" s="52">
        <f t="shared" si="8"/>
        <v>67.7</v>
      </c>
      <c r="G44" s="52">
        <f t="shared" si="8"/>
        <v>67.7</v>
      </c>
      <c r="H44" s="52">
        <f t="shared" si="8"/>
        <v>67.7</v>
      </c>
      <c r="I44" s="52">
        <f t="shared" si="8"/>
        <v>67.7</v>
      </c>
      <c r="J44" s="52">
        <f t="shared" si="8"/>
        <v>67.7</v>
      </c>
      <c r="K44" s="52">
        <f t="shared" si="8"/>
        <v>67.7</v>
      </c>
      <c r="L44" s="52">
        <f t="shared" si="8"/>
        <v>67.7</v>
      </c>
    </row>
    <row r="45" spans="1:19" x14ac:dyDescent="0.2">
      <c r="A45" s="29" t="s">
        <v>48</v>
      </c>
      <c r="B45" s="2" t="s">
        <v>19</v>
      </c>
      <c r="C45" s="2" t="s">
        <v>10</v>
      </c>
      <c r="D45" s="50">
        <v>67.7</v>
      </c>
      <c r="E45" s="50">
        <v>67.7</v>
      </c>
      <c r="F45" s="50">
        <v>67.7</v>
      </c>
      <c r="G45" s="50">
        <v>67.7</v>
      </c>
      <c r="H45" s="50">
        <v>67.7</v>
      </c>
      <c r="I45" s="50">
        <v>67.7</v>
      </c>
      <c r="J45" s="50">
        <v>67.7</v>
      </c>
      <c r="K45" s="50">
        <v>67.7</v>
      </c>
      <c r="L45" s="50">
        <v>67.7</v>
      </c>
    </row>
    <row r="46" spans="1:19" x14ac:dyDescent="0.2">
      <c r="A46" s="28" t="s">
        <v>49</v>
      </c>
      <c r="B46" s="1" t="s">
        <v>21</v>
      </c>
      <c r="C46" s="1" t="s">
        <v>6</v>
      </c>
      <c r="D46" s="52">
        <f>D47</f>
        <v>1300</v>
      </c>
      <c r="E46" s="52">
        <f t="shared" ref="E46:L46" si="9">E47</f>
        <v>0</v>
      </c>
      <c r="F46" s="52">
        <f t="shared" si="9"/>
        <v>0</v>
      </c>
      <c r="G46" s="52">
        <f t="shared" si="9"/>
        <v>0</v>
      </c>
      <c r="H46" s="52">
        <f t="shared" si="9"/>
        <v>0</v>
      </c>
      <c r="I46" s="52">
        <f t="shared" si="9"/>
        <v>0</v>
      </c>
      <c r="J46" s="52">
        <f t="shared" si="9"/>
        <v>0</v>
      </c>
      <c r="K46" s="52">
        <f t="shared" si="9"/>
        <v>0</v>
      </c>
      <c r="L46" s="52">
        <f t="shared" si="9"/>
        <v>1300</v>
      </c>
    </row>
    <row r="47" spans="1:19" ht="25.5" x14ac:dyDescent="0.2">
      <c r="A47" s="29" t="s">
        <v>50</v>
      </c>
      <c r="B47" s="2" t="s">
        <v>21</v>
      </c>
      <c r="C47" s="2" t="s">
        <v>8</v>
      </c>
      <c r="D47" s="50">
        <v>1300</v>
      </c>
      <c r="E47" s="50"/>
      <c r="F47" s="50"/>
      <c r="G47" s="50"/>
      <c r="H47" s="50"/>
      <c r="I47" s="50"/>
      <c r="J47" s="50"/>
      <c r="K47" s="50"/>
      <c r="L47" s="50">
        <v>1300</v>
      </c>
    </row>
    <row r="48" spans="1:19" ht="22.5" customHeight="1" x14ac:dyDescent="0.2">
      <c r="A48" s="28" t="s">
        <v>51</v>
      </c>
      <c r="B48" s="1" t="s">
        <v>26</v>
      </c>
      <c r="C48" s="1" t="s">
        <v>6</v>
      </c>
      <c r="D48" s="52">
        <f>D49+D50</f>
        <v>25157.1</v>
      </c>
      <c r="E48" s="52">
        <f t="shared" ref="E48:L48" si="10">E49+E50</f>
        <v>0</v>
      </c>
      <c r="F48" s="52">
        <f t="shared" si="10"/>
        <v>0</v>
      </c>
      <c r="G48" s="52">
        <f t="shared" si="10"/>
        <v>0</v>
      </c>
      <c r="H48" s="52">
        <f t="shared" si="10"/>
        <v>0</v>
      </c>
      <c r="I48" s="52">
        <f t="shared" si="10"/>
        <v>0</v>
      </c>
      <c r="J48" s="52">
        <f t="shared" si="10"/>
        <v>0</v>
      </c>
      <c r="K48" s="52">
        <f t="shared" si="10"/>
        <v>0</v>
      </c>
      <c r="L48" s="52">
        <f t="shared" si="10"/>
        <v>25155.300000000003</v>
      </c>
    </row>
    <row r="49" spans="1:12" ht="27" customHeight="1" x14ac:dyDescent="0.2">
      <c r="A49" s="29" t="s">
        <v>52</v>
      </c>
      <c r="B49" s="2" t="s">
        <v>26</v>
      </c>
      <c r="C49" s="2" t="s">
        <v>8</v>
      </c>
      <c r="D49" s="50">
        <v>12167.7</v>
      </c>
      <c r="E49" s="50"/>
      <c r="F49" s="50"/>
      <c r="G49" s="50"/>
      <c r="H49" s="50"/>
      <c r="I49" s="50"/>
      <c r="J49" s="50"/>
      <c r="K49" s="50"/>
      <c r="L49" s="50">
        <v>12148.7</v>
      </c>
    </row>
    <row r="50" spans="1:12" x14ac:dyDescent="0.2">
      <c r="A50" s="32" t="s">
        <v>57</v>
      </c>
      <c r="B50" s="2" t="s">
        <v>26</v>
      </c>
      <c r="C50" s="2" t="s">
        <v>11</v>
      </c>
      <c r="D50" s="50">
        <v>12989.4</v>
      </c>
      <c r="E50" s="50"/>
      <c r="F50" s="50"/>
      <c r="G50" s="50"/>
      <c r="H50" s="50"/>
      <c r="I50" s="50"/>
      <c r="J50" s="50"/>
      <c r="K50" s="50"/>
      <c r="L50" s="50">
        <v>13006.6</v>
      </c>
    </row>
  </sheetData>
  <mergeCells count="5">
    <mergeCell ref="B1:C1"/>
    <mergeCell ref="B3:J3"/>
    <mergeCell ref="B4:J4"/>
    <mergeCell ref="A6:L6"/>
    <mergeCell ref="A7:L7"/>
  </mergeCells>
  <phoneticPr fontId="4" type="noConversion"/>
  <pageMargins left="0.78740157480314965" right="0.19685039370078741" top="0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Raifo-130</dc:creator>
  <cp:lastModifiedBy>User</cp:lastModifiedBy>
  <cp:lastPrinted>2021-11-12T12:17:33Z</cp:lastPrinted>
  <dcterms:created xsi:type="dcterms:W3CDTF">2013-10-24T07:49:19Z</dcterms:created>
  <dcterms:modified xsi:type="dcterms:W3CDTF">2023-06-26T05:20:42Z</dcterms:modified>
</cp:coreProperties>
</file>