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6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<sst xmlns="http://schemas.openxmlformats.org/spreadsheetml/2006/main" count="161" uniqueCount="78">
  <si>
    <t>Наименование расхода</t>
  </si>
  <si>
    <t>2</t>
  </si>
  <si>
    <t>3</t>
  </si>
  <si>
    <t>Раздел</t>
  </si>
  <si>
    <t>Подраздел</t>
  </si>
  <si>
    <t>ВСЕГО РАСХОДОВ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</si>
  <si>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</si>
  <si>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</si>
  <si>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</si>
  <si>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</si>
  <si>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</si>
  <si>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</si>
  <si>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</si>
  <si>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</si>
  <si>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</si>
  <si>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</si>
  <si>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</si>
  <si>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</si>
  <si>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</si>
  <si>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</si>
  <si>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</si>
  <si>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</si>
  <si>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</si>
  <si>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</si>
  <si>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</si>
  <si>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</si>
  <si>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</si>
  <si>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</si>
  <si>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</si>
  <si>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</si>
  <si>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</si>
  <si>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Сельское хозяйство и рыболовство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</si>
  <si>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</si>
  <si>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</si>
  <si>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</si>
  <si>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</si>
  <si>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</si>
  <si>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</si>
  <si>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</si>
  <si>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</si>
  <si>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</si>
  <si>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</si>
  <si>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</si>
  <si>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</si>
  <si>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</si>
  <si>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</si>
  <si>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</si>
  <si>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</si>
  <si>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</si>
  <si>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</si>
  <si>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</si>
  <si>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</si>
  <si>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</si>
  <si>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</si>
  <si>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</si>
  <si>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</si>
  <si>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Распределение</t>
  </si>
  <si>
    <t>Тыс. руб.</t>
  </si>
  <si>
    <t>к решению Кильмезской</t>
  </si>
  <si>
    <t>районной Думы "О районном</t>
  </si>
  <si>
    <t>Прочие межбюджетные трансферты общего характера</t>
  </si>
  <si>
    <t>Судебная система</t>
  </si>
  <si>
    <t>Коммунальное хозяйство</t>
  </si>
  <si>
    <t>Обеспечение проведения выборов и референдумов</t>
  </si>
  <si>
    <t>Дополнительное образование детей</t>
  </si>
  <si>
    <t>Иные дотации</t>
  </si>
  <si>
    <t>Санитарно-эпидемиологическое благополучие</t>
  </si>
  <si>
    <t>Профессиональная подготовка, переподготовка и повышение квалификации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</si>
  <si>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</si>
  <si>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бюджете на 2022 год и на </t>
  </si>
  <si>
    <t>плановый период 2023 и 2024 годов</t>
  </si>
  <si>
    <t>бюджетных ассигнований по разделам и подразделам классификации расходов бюджетов на 2022 год</t>
  </si>
  <si>
    <t>Сумма на    2022 год</t>
  </si>
  <si>
    <t>Приложение  5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</si>
  <si>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</si>
  <si>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</si>
  <si>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</si>
  <si>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Спорт высших достижений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</si>
</sst>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"/>
    <numFmt numFmtId="175" formatCode="#,##0.00000"/>
    <numFmt numFmtId="176" formatCode="0.0"/>
    <numFmt numFmtId="177" formatCode="#,##0.000000"/>
    <numFmt numFmtId="178" formatCode="#,##0.0000000"/>
    <numFmt numFmtId="179" formatCode="0.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</numFmts>
  <fonts count="5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6"/>
      <color indexed="8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.5"/>
      <name val="Times New Roman"/>
      <family val="1"/>
    </font>
    <font>
      <b/>
      <sz val="7"/>
      <name val="Arial Cyr"/>
      <family val="0"/>
    </font>
    <font>
      <sz val="7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30" borderId="0">
      <alignment/>
      <protection/>
    </xf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/>
    </xf>
    <xf numFmtId="11" fontId="2" fillId="0" borderId="11" xfId="0" applyNumberFormat="1" applyFont="1" applyBorder="1" applyAlignment="1">
      <alignment wrapText="1"/>
    </xf>
    <xf numFmtId="11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4" xfId="0" applyNumberFormat="1" applyFont="1" applyBorder="1" applyAlignment="1" quotePrefix="1">
      <alignment horizontal="center" vertical="center" wrapText="1"/>
    </xf>
    <xf numFmtId="11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30" borderId="17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" fillId="34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172" fontId="13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2" fillId="0" borderId="0" xfId="0" applyNumberFormat="1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172" fontId="12" fillId="30" borderId="0" xfId="0" applyNumberFormat="1" applyFont="1" applyFill="1" applyBorder="1" applyAlignment="1">
      <alignment/>
    </xf>
    <xf numFmtId="172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72" fontId="18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Border="1" applyAlignment="1">
      <alignment/>
    </xf>
    <xf numFmtId="173" fontId="13" fillId="0" borderId="0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175" fontId="13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3" fontId="13" fillId="0" borderId="0" xfId="0" applyNumberFormat="1" applyFont="1" applyFill="1" applyAlignment="1">
      <alignment/>
    </xf>
    <xf numFmtId="0" fontId="1" fillId="30" borderId="18" xfId="52" applyFont="1" applyFill="1" applyBorder="1" applyAlignment="1">
      <alignment vertical="top" wrapText="1"/>
      <protection/>
    </xf>
    <xf numFmtId="49" fontId="1" fillId="0" borderId="19" xfId="0" applyNumberFormat="1" applyFont="1" applyBorder="1" applyAlignment="1">
      <alignment horizontal="center"/>
    </xf>
    <xf numFmtId="11" fontId="2" fillId="0" borderId="20" xfId="0" applyNumberFormat="1" applyFont="1" applyBorder="1" applyAlignment="1">
      <alignment wrapText="1"/>
    </xf>
    <xf numFmtId="49" fontId="2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1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0" fillId="35" borderId="0" xfId="0" applyFont="1" applyFill="1" applyBorder="1" applyAlignment="1">
      <alignment/>
    </xf>
    <xf numFmtId="0" fontId="4" fillId="35" borderId="0" xfId="0" applyFont="1" applyFill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54" fillId="35" borderId="26" xfId="0" applyNumberFormat="1" applyFont="1" applyFill="1" applyBorder="1" applyAlignment="1" applyProtection="1">
      <alignment horizontal="left" vertical="top" wrapText="1"/>
      <protection/>
    </xf>
    <xf numFmtId="11" fontId="55" fillId="0" borderId="10" xfId="0" applyNumberFormat="1" applyFont="1" applyBorder="1" applyAlignment="1">
      <alignment vertical="top" wrapText="1"/>
    </xf>
    <xf numFmtId="11" fontId="54" fillId="0" borderId="10" xfId="0" applyNumberFormat="1" applyFont="1" applyBorder="1" applyAlignment="1">
      <alignment vertical="top" wrapText="1"/>
    </xf>
    <xf numFmtId="175" fontId="16" fillId="35" borderId="25" xfId="0" applyNumberFormat="1" applyFont="1" applyFill="1" applyBorder="1" applyAlignment="1">
      <alignment horizontal="right" wrapText="1"/>
    </xf>
    <xf numFmtId="175" fontId="5" fillId="35" borderId="27" xfId="0" applyNumberFormat="1" applyFont="1" applyFill="1" applyBorder="1" applyAlignment="1">
      <alignment horizontal="right" wrapText="1"/>
    </xf>
    <xf numFmtId="175" fontId="4" fillId="35" borderId="28" xfId="0" applyNumberFormat="1" applyFont="1" applyFill="1" applyBorder="1" applyAlignment="1">
      <alignment horizontal="right" wrapText="1"/>
    </xf>
    <xf numFmtId="175" fontId="5" fillId="35" borderId="28" xfId="0" applyNumberFormat="1" applyFont="1" applyFill="1" applyBorder="1" applyAlignment="1">
      <alignment horizontal="right" wrapText="1"/>
    </xf>
    <xf numFmtId="175" fontId="4" fillId="35" borderId="29" xfId="0" applyNumberFormat="1" applyFont="1" applyFill="1" applyBorder="1" applyAlignment="1">
      <alignment horizontal="right" wrapText="1"/>
    </xf>
    <xf numFmtId="175" fontId="4" fillId="35" borderId="28" xfId="59" applyNumberFormat="1" applyFont="1" applyFill="1" applyBorder="1" applyAlignment="1">
      <alignment horizontal="right" wrapText="1"/>
    </xf>
    <xf numFmtId="175" fontId="4" fillId="35" borderId="3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23" sqref="D23"/>
    </sheetView>
  </sheetViews>
  <sheetFormatPr defaultColWidth="9.00390625" defaultRowHeight="12.75"/>
  <cols>
    <col min="1" max="1" width="63.625" style="3" customWidth="1"/>
    <col min="2" max="3" width="9.125" style="3" customWidth="1"/>
    <col min="4" max="4" width="12.875" style="54" customWidth="1"/>
    <col min="5" max="5" width="9.25390625" style="32" hidden="1" customWidth="1"/>
    <col min="6" max="8" width="0" style="32" hidden="1" customWidth="1"/>
    <col min="9" max="11" width="0" style="28" hidden="1" customWidth="1"/>
    <col min="12" max="12" width="9.125" style="28" customWidth="1"/>
    <col min="13" max="13" width="11.75390625" style="28" customWidth="1"/>
    <col min="14" max="18" width="9.125" style="29" customWidth="1"/>
    <col min="19" max="34" width="9.125" style="30" customWidth="1"/>
  </cols>
  <sheetData>
    <row r="1" spans="2:10" ht="14.25" customHeight="1">
      <c r="B1" s="68" t="s">
        <v>73</v>
      </c>
      <c r="C1" s="68"/>
      <c r="D1" s="50"/>
      <c r="E1" s="25"/>
      <c r="F1" s="25"/>
      <c r="G1" s="26"/>
      <c r="H1" s="26"/>
      <c r="I1" s="27"/>
      <c r="J1" s="26"/>
    </row>
    <row r="2" spans="2:10" ht="15" customHeight="1">
      <c r="B2" s="8" t="s">
        <v>58</v>
      </c>
      <c r="C2" s="8"/>
      <c r="D2" s="50"/>
      <c r="E2" s="25"/>
      <c r="F2" s="25"/>
      <c r="G2" s="26"/>
      <c r="H2" s="26"/>
      <c r="I2" s="27"/>
      <c r="J2" s="26"/>
    </row>
    <row r="3" spans="2:10" ht="15.75" customHeight="1">
      <c r="B3" s="68" t="s">
        <v>59</v>
      </c>
      <c r="C3" s="68"/>
      <c r="D3" s="68"/>
      <c r="E3" s="68"/>
      <c r="F3" s="68"/>
      <c r="G3" s="68"/>
      <c r="H3" s="68"/>
      <c r="I3" s="68"/>
      <c r="J3" s="68"/>
    </row>
    <row r="4" spans="2:10" ht="13.5" customHeight="1">
      <c r="B4" s="68" t="s">
        <v>69</v>
      </c>
      <c r="C4" s="68"/>
      <c r="D4" s="68"/>
      <c r="E4" s="68"/>
      <c r="F4" s="68"/>
      <c r="G4" s="68"/>
      <c r="H4" s="68"/>
      <c r="I4" s="68"/>
      <c r="J4" s="68"/>
    </row>
    <row r="5" spans="2:10" ht="14.25" customHeight="1">
      <c r="B5" s="69" t="s">
        <v>70</v>
      </c>
      <c r="C5" s="69"/>
      <c r="D5" s="69"/>
      <c r="E5" s="69"/>
      <c r="F5" s="69"/>
      <c r="G5" s="69"/>
      <c r="H5" s="69"/>
      <c r="I5" s="69"/>
      <c r="J5" s="69"/>
    </row>
    <row r="6" spans="1:34" s="17" customFormat="1" ht="14.25" customHeight="1">
      <c r="A6" s="66" t="s">
        <v>56</v>
      </c>
      <c r="B6" s="66"/>
      <c r="C6" s="66"/>
      <c r="D6" s="66"/>
      <c r="E6" s="23"/>
      <c r="F6" s="23"/>
      <c r="G6" s="23"/>
      <c r="H6" s="23"/>
      <c r="I6" s="24"/>
      <c r="J6" s="24"/>
      <c r="K6" s="24"/>
      <c r="L6" s="24"/>
      <c r="M6" s="24"/>
      <c r="N6" s="15"/>
      <c r="O6" s="15"/>
      <c r="P6" s="15"/>
      <c r="Q6" s="15"/>
      <c r="R6" s="1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17" customFormat="1" ht="32.25" customHeight="1">
      <c r="A7" s="67" t="s">
        <v>71</v>
      </c>
      <c r="B7" s="67"/>
      <c r="C7" s="67"/>
      <c r="D7" s="67"/>
      <c r="E7" s="23"/>
      <c r="F7" s="23"/>
      <c r="G7" s="23"/>
      <c r="H7" s="23"/>
      <c r="I7" s="24"/>
      <c r="J7" s="24"/>
      <c r="K7" s="24"/>
      <c r="L7" s="24"/>
      <c r="M7" s="24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34" s="17" customFormat="1" ht="12" customHeight="1" thickBot="1">
      <c r="A8" s="18"/>
      <c r="B8" s="18"/>
      <c r="C8" s="18"/>
      <c r="D8" s="51" t="s">
        <v>57</v>
      </c>
      <c r="E8" s="31"/>
      <c r="F8" s="31"/>
      <c r="G8" s="23"/>
      <c r="H8" s="23"/>
      <c r="I8" s="24"/>
      <c r="J8" s="24"/>
      <c r="K8" s="24"/>
      <c r="L8" s="24"/>
      <c r="M8" s="24"/>
      <c r="N8" s="15"/>
      <c r="O8" s="15"/>
      <c r="P8" s="15"/>
      <c r="Q8" s="15"/>
      <c r="R8" s="15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4" ht="26.25" thickBot="1">
      <c r="A9" s="9" t="s">
        <v>0</v>
      </c>
      <c r="B9" s="10" t="s">
        <v>3</v>
      </c>
      <c r="C9" s="10" t="s">
        <v>4</v>
      </c>
      <c r="D9" s="52" t="s">
        <v>72</v>
      </c>
    </row>
    <row r="10" spans="1:18" s="16" customFormat="1" ht="9" customHeight="1" thickBot="1">
      <c r="A10" s="13">
        <v>1</v>
      </c>
      <c r="B10" s="14" t="s">
        <v>1</v>
      </c>
      <c r="C10" s="14" t="s">
        <v>2</v>
      </c>
      <c r="D10" s="53">
        <v>4</v>
      </c>
      <c r="E10" s="23"/>
      <c r="F10" s="23"/>
      <c r="G10" s="23"/>
      <c r="H10" s="23"/>
      <c r="I10" s="24"/>
      <c r="J10" s="24"/>
      <c r="K10" s="24"/>
      <c r="L10" s="24"/>
      <c r="M10" s="24"/>
      <c r="N10" s="15"/>
      <c r="O10" s="15"/>
      <c r="P10" s="15"/>
      <c r="Q10" s="15"/>
      <c r="R10" s="15"/>
    </row>
    <row r="11" spans="1:4" ht="18.75" customHeight="1" thickBot="1">
      <c r="A11" s="11" t="s">
        <v>5</v>
      </c>
      <c r="B11" s="12" t="s">
        <v>6</v>
      </c>
      <c r="C11" s="12" t="s">
        <v>6</v>
      </c>
      <c r="D11" s="59">
        <f>D12+D21+D23+D26+D33+D35+D31+D42+D44+D47+D51+D54+D56</f>
        <v>385194.42</v>
      </c>
    </row>
    <row r="12" spans="1:4" ht="16.5" customHeight="1">
      <c r="A12" s="44" t="s">
        <v>7</v>
      </c>
      <c r="B12" s="45" t="s">
        <v>8</v>
      </c>
      <c r="C12" s="45" t="s">
        <v>6</v>
      </c>
      <c r="D12" s="60">
        <f>D13+D14+D15+D17+D19+D20+D16+D18</f>
        <v>51030.76</v>
      </c>
    </row>
    <row r="13" spans="1:4" ht="25.5">
      <c r="A13" s="6" t="s">
        <v>9</v>
      </c>
      <c r="B13" s="2" t="s">
        <v>8</v>
      </c>
      <c r="C13" s="2" t="s">
        <v>10</v>
      </c>
      <c r="D13" s="61">
        <v>1227.3</v>
      </c>
    </row>
    <row r="14" spans="1:4" ht="36.75" customHeight="1" hidden="1">
      <c r="A14" s="6" t="s">
        <v>11</v>
      </c>
      <c r="B14" s="2" t="s">
        <v>8</v>
      </c>
      <c r="C14" s="2" t="s">
        <v>12</v>
      </c>
      <c r="D14" s="61"/>
    </row>
    <row r="15" spans="1:13" ht="38.25">
      <c r="A15" s="6" t="s">
        <v>13</v>
      </c>
      <c r="B15" s="2" t="s">
        <v>8</v>
      </c>
      <c r="C15" s="2" t="s">
        <v>14</v>
      </c>
      <c r="D15" s="61">
        <f>29470.15+22.4+960+54.6+17.6-0.005-20-7.27+150-48.9-0.004+35+183.4+9.6+180.7+468.5+257.94+0.06</f>
        <v>31733.770999999997</v>
      </c>
      <c r="E15" s="33">
        <v>1769.7</v>
      </c>
      <c r="F15" s="32">
        <v>4478.4</v>
      </c>
      <c r="G15" s="32">
        <v>15540.2</v>
      </c>
      <c r="H15" s="33"/>
      <c r="M15" s="48"/>
    </row>
    <row r="16" spans="1:5" ht="15" customHeight="1">
      <c r="A16" s="19" t="s">
        <v>61</v>
      </c>
      <c r="B16" s="2" t="s">
        <v>8</v>
      </c>
      <c r="C16" s="2" t="s">
        <v>15</v>
      </c>
      <c r="D16" s="61">
        <v>24.5</v>
      </c>
      <c r="E16" s="34"/>
    </row>
    <row r="17" spans="1:4" ht="25.5">
      <c r="A17" s="6" t="s">
        <v>16</v>
      </c>
      <c r="B17" s="2" t="s">
        <v>8</v>
      </c>
      <c r="C17" s="2" t="s">
        <v>17</v>
      </c>
      <c r="D17" s="61">
        <f>681.8+105+35.5+75.6</f>
        <v>897.9</v>
      </c>
    </row>
    <row r="18" spans="1:4" ht="12.75" hidden="1">
      <c r="A18" s="22" t="s">
        <v>63</v>
      </c>
      <c r="B18" s="2" t="s">
        <v>8</v>
      </c>
      <c r="C18" s="2" t="s">
        <v>18</v>
      </c>
      <c r="D18" s="61"/>
    </row>
    <row r="19" spans="1:6" ht="12.75">
      <c r="A19" s="6" t="s">
        <v>19</v>
      </c>
      <c r="B19" s="2" t="s">
        <v>8</v>
      </c>
      <c r="C19" s="2" t="s">
        <v>20</v>
      </c>
      <c r="D19" s="61">
        <f>200-52.462-37.7</f>
        <v>109.83800000000001</v>
      </c>
      <c r="E19" s="33"/>
      <c r="F19" s="35"/>
    </row>
    <row r="20" spans="1:15" ht="12.75">
      <c r="A20" s="6" t="s">
        <v>21</v>
      </c>
      <c r="B20" s="2" t="s">
        <v>8</v>
      </c>
      <c r="C20" s="2" t="s">
        <v>22</v>
      </c>
      <c r="D20" s="61">
        <f>14657.9+607.6-3.6+195-185+400+59.732-936.6-73.781+48.9+90+9+279.2+844.7+1000+150+24.2+0.2-154.1+24.1</f>
        <v>17037.451</v>
      </c>
      <c r="E20" s="32">
        <v>52</v>
      </c>
      <c r="F20" s="35">
        <v>12277.6</v>
      </c>
      <c r="L20" s="41"/>
      <c r="O20" s="36"/>
    </row>
    <row r="21" spans="1:4" ht="12.75" hidden="1">
      <c r="A21" s="5" t="s">
        <v>23</v>
      </c>
      <c r="B21" s="1" t="s">
        <v>10</v>
      </c>
      <c r="C21" s="1" t="s">
        <v>6</v>
      </c>
      <c r="D21" s="62">
        <f>D22</f>
        <v>0</v>
      </c>
    </row>
    <row r="22" spans="1:4" ht="12.75" hidden="1">
      <c r="A22" s="6" t="s">
        <v>24</v>
      </c>
      <c r="B22" s="2" t="s">
        <v>10</v>
      </c>
      <c r="C22" s="2" t="s">
        <v>12</v>
      </c>
      <c r="D22" s="61">
        <v>0</v>
      </c>
    </row>
    <row r="23" spans="1:4" ht="12.75">
      <c r="A23" s="5" t="s">
        <v>25</v>
      </c>
      <c r="B23" s="1" t="s">
        <v>12</v>
      </c>
      <c r="C23" s="1" t="s">
        <v>6</v>
      </c>
      <c r="D23" s="62">
        <f>D24+D25</f>
        <v>1445.3</v>
      </c>
    </row>
    <row r="24" spans="1:4" ht="25.5">
      <c r="A24" s="56" t="s">
        <v>68</v>
      </c>
      <c r="B24" s="2" t="s">
        <v>12</v>
      </c>
      <c r="C24" s="2" t="s">
        <v>27</v>
      </c>
      <c r="D24" s="61">
        <f>1085+20+229.4+99.8</f>
        <v>1434.2</v>
      </c>
    </row>
    <row r="25" spans="1:4" ht="24.75" customHeight="1">
      <c r="A25" s="6" t="s">
        <v>28</v>
      </c>
      <c r="B25" s="2" t="s">
        <v>12</v>
      </c>
      <c r="C25" s="2" t="s">
        <v>29</v>
      </c>
      <c r="D25" s="61">
        <v>11.1</v>
      </c>
    </row>
    <row r="26" spans="1:4" ht="12.75">
      <c r="A26" s="5" t="s">
        <v>30</v>
      </c>
      <c r="B26" s="1" t="s">
        <v>14</v>
      </c>
      <c r="C26" s="1" t="s">
        <v>6</v>
      </c>
      <c r="D26" s="62">
        <f>D27+D28+D29+D30</f>
        <v>39311.4</v>
      </c>
    </row>
    <row r="27" spans="1:5" ht="12.75">
      <c r="A27" s="6" t="s">
        <v>31</v>
      </c>
      <c r="B27" s="2" t="s">
        <v>14</v>
      </c>
      <c r="C27" s="2" t="s">
        <v>15</v>
      </c>
      <c r="D27" s="61">
        <f>221.5+30+18.5</f>
        <v>270</v>
      </c>
      <c r="E27" s="34"/>
    </row>
    <row r="28" spans="1:4" ht="12.75">
      <c r="A28" s="6" t="s">
        <v>32</v>
      </c>
      <c r="B28" s="2" t="s">
        <v>14</v>
      </c>
      <c r="C28" s="2" t="s">
        <v>33</v>
      </c>
      <c r="D28" s="61">
        <f>700+1619.4</f>
        <v>2319.4</v>
      </c>
    </row>
    <row r="29" spans="1:4" ht="12.75">
      <c r="A29" s="6" t="s">
        <v>34</v>
      </c>
      <c r="B29" s="2" t="s">
        <v>14</v>
      </c>
      <c r="C29" s="2" t="s">
        <v>26</v>
      </c>
      <c r="D29" s="61">
        <f>44852.5-9878+0.1+317.9+100</f>
        <v>35392.5</v>
      </c>
    </row>
    <row r="30" spans="1:4" ht="12.75">
      <c r="A30" s="6" t="s">
        <v>35</v>
      </c>
      <c r="B30" s="2" t="s">
        <v>14</v>
      </c>
      <c r="C30" s="2" t="s">
        <v>36</v>
      </c>
      <c r="D30" s="61">
        <f>400+936.6-35-2.1+30</f>
        <v>1329.5</v>
      </c>
    </row>
    <row r="31" spans="1:34" s="20" customFormat="1" ht="12.75">
      <c r="A31" s="5" t="s">
        <v>62</v>
      </c>
      <c r="B31" s="1" t="s">
        <v>15</v>
      </c>
      <c r="C31" s="1" t="s">
        <v>6</v>
      </c>
      <c r="D31" s="62">
        <f>D32</f>
        <v>5689.780000000001</v>
      </c>
      <c r="E31" s="37"/>
      <c r="F31" s="37"/>
      <c r="G31" s="37"/>
      <c r="H31" s="37"/>
      <c r="I31" s="38"/>
      <c r="J31" s="38"/>
      <c r="K31" s="38"/>
      <c r="L31" s="38"/>
      <c r="M31" s="38"/>
      <c r="N31" s="39"/>
      <c r="O31" s="39"/>
      <c r="P31" s="39"/>
      <c r="Q31" s="39"/>
      <c r="R31" s="39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</row>
    <row r="32" spans="1:4" ht="12.75">
      <c r="A32" s="21" t="s">
        <v>74</v>
      </c>
      <c r="B32" s="2" t="s">
        <v>15</v>
      </c>
      <c r="C32" s="2" t="s">
        <v>10</v>
      </c>
      <c r="D32" s="61">
        <f>514+350+178.5+3390.94+62.82+1193.52</f>
        <v>5689.780000000001</v>
      </c>
    </row>
    <row r="33" spans="1:4" ht="12.75">
      <c r="A33" s="57" t="s">
        <v>75</v>
      </c>
      <c r="B33" s="1" t="s">
        <v>17</v>
      </c>
      <c r="C33" s="1" t="s">
        <v>6</v>
      </c>
      <c r="D33" s="62">
        <f>D34</f>
        <v>1524.5999999999995</v>
      </c>
    </row>
    <row r="34" spans="1:4" ht="12.75">
      <c r="A34" s="58" t="s">
        <v>76</v>
      </c>
      <c r="B34" s="2" t="s">
        <v>17</v>
      </c>
      <c r="C34" s="2" t="s">
        <v>15</v>
      </c>
      <c r="D34" s="61">
        <f>2121.7+111.7-106.4-602.4</f>
        <v>1524.5999999999995</v>
      </c>
    </row>
    <row r="35" spans="1:4" ht="12.75">
      <c r="A35" s="5" t="s">
        <v>37</v>
      </c>
      <c r="B35" s="1" t="s">
        <v>18</v>
      </c>
      <c r="C35" s="1" t="s">
        <v>6</v>
      </c>
      <c r="D35" s="62">
        <f>D36+D37+D38+D39+D40+D41</f>
        <v>196496.94</v>
      </c>
    </row>
    <row r="36" spans="1:6" ht="12.75">
      <c r="A36" s="6" t="s">
        <v>38</v>
      </c>
      <c r="B36" s="2" t="s">
        <v>18</v>
      </c>
      <c r="C36" s="2" t="s">
        <v>8</v>
      </c>
      <c r="D36" s="61">
        <f>46238.5-57.5+156+872.7+2480.6+34.9-6.3-54.4-956.4+87.7+14.0506</f>
        <v>48809.85059999999</v>
      </c>
      <c r="E36" s="33"/>
      <c r="F36" s="35"/>
    </row>
    <row r="37" spans="1:19" ht="12.75">
      <c r="A37" s="6" t="s">
        <v>39</v>
      </c>
      <c r="B37" s="2" t="s">
        <v>18</v>
      </c>
      <c r="C37" s="4" t="s">
        <v>10</v>
      </c>
      <c r="D37" s="64">
        <f>103875.2+3400-0.1+32.1+360.1+0.5-26.95+257.92728+2872.3+57.5+814.4+3311-3224+9+153.7-242.3+20.2+248.5-0.1-2.7+48.9-46.8+2.6-3-11.31412</f>
        <v>111906.66316</v>
      </c>
      <c r="E37" s="33"/>
      <c r="F37" s="35"/>
      <c r="G37" s="34"/>
      <c r="I37" s="41"/>
      <c r="S37" s="29"/>
    </row>
    <row r="38" spans="1:19" ht="12.75">
      <c r="A38" s="46" t="s">
        <v>64</v>
      </c>
      <c r="B38" s="2" t="s">
        <v>18</v>
      </c>
      <c r="C38" s="4" t="s">
        <v>12</v>
      </c>
      <c r="D38" s="61">
        <f>27745.9+500+157+116.6+4942.42-470+112.8+186.1-163.1+12-437.4+12.1+315.5+42+25+46.66652-7.802</f>
        <v>33135.784519999994</v>
      </c>
      <c r="E38" s="32">
        <v>10784.3</v>
      </c>
      <c r="F38" s="32">
        <v>5369.3</v>
      </c>
      <c r="H38" s="33"/>
      <c r="S38" s="29"/>
    </row>
    <row r="39" spans="1:19" ht="14.25" customHeight="1">
      <c r="A39" s="55" t="s">
        <v>67</v>
      </c>
      <c r="B39" s="2" t="s">
        <v>18</v>
      </c>
      <c r="C39" s="4" t="s">
        <v>15</v>
      </c>
      <c r="D39" s="61">
        <f>30.95-5.45+0.005+0.061+6.35+0.004</f>
        <v>31.919999999999998</v>
      </c>
      <c r="H39" s="33"/>
      <c r="M39" s="48"/>
      <c r="S39" s="29"/>
    </row>
    <row r="40" spans="1:6" ht="12.75">
      <c r="A40" s="6" t="s">
        <v>40</v>
      </c>
      <c r="B40" s="2" t="s">
        <v>18</v>
      </c>
      <c r="C40" s="2" t="s">
        <v>18</v>
      </c>
      <c r="D40" s="61">
        <f>690.8+0.9+26.95+8.67272+11.9</f>
        <v>739.22272</v>
      </c>
      <c r="E40" s="32">
        <v>479.2</v>
      </c>
      <c r="F40" s="34">
        <v>156.9</v>
      </c>
    </row>
    <row r="41" spans="1:4" ht="12.75">
      <c r="A41" s="6" t="s">
        <v>41</v>
      </c>
      <c r="B41" s="2" t="s">
        <v>18</v>
      </c>
      <c r="C41" s="2" t="s">
        <v>26</v>
      </c>
      <c r="D41" s="61">
        <f>2029.4+87-239-3.901</f>
        <v>1873.499</v>
      </c>
    </row>
    <row r="42" spans="1:4" ht="12.75">
      <c r="A42" s="5" t="s">
        <v>42</v>
      </c>
      <c r="B42" s="1" t="s">
        <v>33</v>
      </c>
      <c r="C42" s="1" t="s">
        <v>6</v>
      </c>
      <c r="D42" s="62">
        <f>D43</f>
        <v>42471.55</v>
      </c>
    </row>
    <row r="43" spans="1:12" ht="12.75">
      <c r="A43" s="6" t="s">
        <v>43</v>
      </c>
      <c r="B43" s="2" t="s">
        <v>33</v>
      </c>
      <c r="C43" s="2" t="s">
        <v>8</v>
      </c>
      <c r="D43" s="61">
        <f>42338.05-9+34+108.5</f>
        <v>42471.55</v>
      </c>
      <c r="E43" s="33">
        <v>19277.2</v>
      </c>
      <c r="F43" s="32">
        <v>2071.6</v>
      </c>
      <c r="G43" s="32">
        <v>9092</v>
      </c>
      <c r="L43" s="41"/>
    </row>
    <row r="44" spans="1:4" ht="12.75">
      <c r="A44" s="5" t="s">
        <v>44</v>
      </c>
      <c r="B44" s="1" t="s">
        <v>26</v>
      </c>
      <c r="C44" s="1" t="s">
        <v>6</v>
      </c>
      <c r="D44" s="62">
        <f>D45+D46</f>
        <v>22.8</v>
      </c>
    </row>
    <row r="45" spans="1:4" ht="12.75">
      <c r="A45" s="6" t="s">
        <v>45</v>
      </c>
      <c r="B45" s="2" t="s">
        <v>26</v>
      </c>
      <c r="C45" s="2" t="s">
        <v>8</v>
      </c>
      <c r="D45" s="61">
        <v>22.8</v>
      </c>
    </row>
    <row r="46" spans="1:4" ht="12.75" hidden="1">
      <c r="A46" s="49" t="s">
        <v>66</v>
      </c>
      <c r="B46" s="2" t="s">
        <v>26</v>
      </c>
      <c r="C46" s="2" t="s">
        <v>18</v>
      </c>
      <c r="D46" s="61">
        <v>0</v>
      </c>
    </row>
    <row r="47" spans="1:4" ht="12.75">
      <c r="A47" s="5" t="s">
        <v>46</v>
      </c>
      <c r="B47" s="1" t="s">
        <v>27</v>
      </c>
      <c r="C47" s="1" t="s">
        <v>6</v>
      </c>
      <c r="D47" s="62">
        <f>D48+D49+D50</f>
        <v>21219.339999999997</v>
      </c>
    </row>
    <row r="48" spans="1:6" ht="12.75">
      <c r="A48" s="6" t="s">
        <v>47</v>
      </c>
      <c r="B48" s="2" t="s">
        <v>27</v>
      </c>
      <c r="C48" s="2" t="s">
        <v>8</v>
      </c>
      <c r="D48" s="61">
        <f>1616.1+151.7+1.25</f>
        <v>1769.05</v>
      </c>
      <c r="E48" s="32">
        <v>18.8</v>
      </c>
      <c r="F48" s="32">
        <v>1128.2</v>
      </c>
    </row>
    <row r="49" spans="1:8" ht="12.75">
      <c r="A49" s="6" t="s">
        <v>48</v>
      </c>
      <c r="B49" s="2" t="s">
        <v>27</v>
      </c>
      <c r="C49" s="2" t="s">
        <v>12</v>
      </c>
      <c r="D49" s="61">
        <f>8643-200+4.8+8.3</f>
        <v>8456.099999999999</v>
      </c>
      <c r="E49" s="35">
        <v>233.6</v>
      </c>
      <c r="F49" s="32">
        <v>6173</v>
      </c>
      <c r="G49" s="32">
        <v>518.7</v>
      </c>
      <c r="H49" s="32">
        <v>157.7</v>
      </c>
    </row>
    <row r="50" spans="1:13" ht="12.75">
      <c r="A50" s="6" t="s">
        <v>49</v>
      </c>
      <c r="B50" s="2" t="s">
        <v>27</v>
      </c>
      <c r="C50" s="2" t="s">
        <v>14</v>
      </c>
      <c r="D50" s="61">
        <f>11751.99-0.1-757.7</f>
        <v>10994.189999999999</v>
      </c>
      <c r="E50" s="32">
        <v>6603.5</v>
      </c>
      <c r="F50" s="32">
        <v>9217.5</v>
      </c>
      <c r="L50" s="48"/>
      <c r="M50" s="48"/>
    </row>
    <row r="51" spans="1:4" ht="12.75">
      <c r="A51" s="5" t="s">
        <v>50</v>
      </c>
      <c r="B51" s="1" t="s">
        <v>20</v>
      </c>
      <c r="C51" s="1" t="s">
        <v>6</v>
      </c>
      <c r="D51" s="62">
        <f>D52+D53</f>
        <v>567.7</v>
      </c>
    </row>
    <row r="52" spans="1:4" ht="12.75">
      <c r="A52" s="6" t="s">
        <v>51</v>
      </c>
      <c r="B52" s="2" t="s">
        <v>20</v>
      </c>
      <c r="C52" s="2" t="s">
        <v>10</v>
      </c>
      <c r="D52" s="61">
        <v>67.7</v>
      </c>
    </row>
    <row r="53" spans="1:4" ht="12.75">
      <c r="A53" s="6" t="s">
        <v>77</v>
      </c>
      <c r="B53" s="2" t="s">
        <v>20</v>
      </c>
      <c r="C53" s="2" t="s">
        <v>12</v>
      </c>
      <c r="D53" s="61">
        <v>500</v>
      </c>
    </row>
    <row r="54" spans="1:4" ht="12.75">
      <c r="A54" s="5" t="s">
        <v>52</v>
      </c>
      <c r="B54" s="1" t="s">
        <v>22</v>
      </c>
      <c r="C54" s="1" t="s">
        <v>6</v>
      </c>
      <c r="D54" s="62">
        <f>D55</f>
        <v>922.35</v>
      </c>
    </row>
    <row r="55" spans="1:4" ht="12.75">
      <c r="A55" s="6" t="s">
        <v>53</v>
      </c>
      <c r="B55" s="2" t="s">
        <v>22</v>
      </c>
      <c r="C55" s="2" t="s">
        <v>8</v>
      </c>
      <c r="D55" s="61">
        <f>1300-500+357.2-234.85</f>
        <v>922.35</v>
      </c>
    </row>
    <row r="56" spans="1:4" ht="25.5">
      <c r="A56" s="5" t="s">
        <v>54</v>
      </c>
      <c r="B56" s="1" t="s">
        <v>29</v>
      </c>
      <c r="C56" s="1" t="s">
        <v>6</v>
      </c>
      <c r="D56" s="62">
        <f>D57+D59+D58</f>
        <v>24491.9</v>
      </c>
    </row>
    <row r="57" spans="1:12" ht="25.5">
      <c r="A57" s="6" t="s">
        <v>55</v>
      </c>
      <c r="B57" s="2" t="s">
        <v>29</v>
      </c>
      <c r="C57" s="2" t="s">
        <v>8</v>
      </c>
      <c r="D57" s="61">
        <v>11229</v>
      </c>
      <c r="L57" s="41"/>
    </row>
    <row r="58" spans="1:4" ht="13.5" hidden="1" thickBot="1">
      <c r="A58" s="47" t="s">
        <v>65</v>
      </c>
      <c r="B58" s="7" t="s">
        <v>29</v>
      </c>
      <c r="C58" s="7" t="s">
        <v>10</v>
      </c>
      <c r="D58" s="63"/>
    </row>
    <row r="59" spans="1:6" ht="15.75" customHeight="1" thickBot="1">
      <c r="A59" s="42" t="s">
        <v>60</v>
      </c>
      <c r="B59" s="43" t="s">
        <v>29</v>
      </c>
      <c r="C59" s="43" t="s">
        <v>12</v>
      </c>
      <c r="D59" s="65">
        <f>9682+36.1+348.7+990.5+1930.4+275.2</f>
        <v>13262.900000000001</v>
      </c>
      <c r="E59" s="33"/>
      <c r="F59" s="35"/>
    </row>
  </sheetData>
  <sheetProtection/>
  <mergeCells count="6">
    <mergeCell ref="A6:D6"/>
    <mergeCell ref="A7:D7"/>
    <mergeCell ref="B1:C1"/>
    <mergeCell ref="B3:J3"/>
    <mergeCell ref="B4:J4"/>
    <mergeCell ref="B5:J5"/>
  </mergeCells>
  <printOptions/>
  <pageMargins left="0.7874015748031497" right="0.1968503937007874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Raifo-130</dc:creator>
  <cp:keywords/>
  <dc:description/>
  <cp:lastModifiedBy>Raifo-130</cp:lastModifiedBy>
  <cp:lastPrinted>2022-07-13T06:42:08Z</cp:lastPrinted>
  <dcterms:created xsi:type="dcterms:W3CDTF">2013-10-24T07:49:19Z</dcterms:created>
  <dcterms:modified xsi:type="dcterms:W3CDTF">2022-12-16T12:47:58Z</dcterms:modified>
  <cp:category/>
  <cp:version/>
  <cp:contentType/>
  <cp:contentStatus/>
</cp:coreProperties>
</file>