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10" yWindow="180" windowWidth="11235" windowHeight="10245" activeTab="0"/>
  </bookViews>
  <sheets>
    <sheet name="прил 9" sheetId="1" r:id="rId1"/>
    <sheet name="прил 10" sheetId="2" r:id="rId2"/>
    <sheet name="прил 11" sheetId="3" r:id="rId3"/>
    <sheet name="прил 12" sheetId="4" r:id="rId4"/>
    <sheet name="прил 13" sheetId="5" r:id="rId5"/>
    <sheet name="прил 14" sheetId="6" r:id="rId6"/>
    <sheet name="прил 15" sheetId="7" r:id="rId7"/>
  </sheets>
  <definedNames/>
  <calcPr fullCalcOnLoad="1"/>
</workbook>
</file>

<file path=xl/sharedStrings.xml><?xml version="1.0" encoding="utf-8"?>
<sst xmlns="http://schemas.openxmlformats.org/spreadsheetml/2006/main" count="151" uniqueCount="67">
  <si>
    <t>Итого</t>
  </si>
  <si>
    <t>Наименование</t>
  </si>
  <si>
    <t>к решению Кильмезской</t>
  </si>
  <si>
    <t xml:space="preserve">районной Думы </t>
  </si>
  <si>
    <t xml:space="preserve">Сумма за счет субвенции из областного бюджета </t>
  </si>
  <si>
    <t xml:space="preserve">Сумма за счет районного бюджета </t>
  </si>
  <si>
    <t>( Тыс. руб)</t>
  </si>
  <si>
    <t>Приложение 9</t>
  </si>
  <si>
    <t>уточненный план</t>
  </si>
  <si>
    <t>кассовый расход</t>
  </si>
  <si>
    <t>% исполнения</t>
  </si>
  <si>
    <t>Всего</t>
  </si>
  <si>
    <t>(тыс.руб)</t>
  </si>
  <si>
    <t xml:space="preserve"> Бурашевское сельское поселение</t>
  </si>
  <si>
    <t>Вихаревское сельское поселение</t>
  </si>
  <si>
    <t>Дамаскинское сельское поселение</t>
  </si>
  <si>
    <t>Зимнякское сельское поселение</t>
  </si>
  <si>
    <t>Мало Кильмезское сельское поселение</t>
  </si>
  <si>
    <t>Моторское сельское поселение</t>
  </si>
  <si>
    <t>Паскинское сельское поселение</t>
  </si>
  <si>
    <t>Больше Порекское сельское поселение</t>
  </si>
  <si>
    <t>Рыбно Ватажское сельское поселение</t>
  </si>
  <si>
    <t>Селинское сельское поселение</t>
  </si>
  <si>
    <t>Чернушское сельское поселение</t>
  </si>
  <si>
    <t>Приложение № 10</t>
  </si>
  <si>
    <t>районной Думы</t>
  </si>
  <si>
    <t>Кильмезское городское поселение</t>
  </si>
  <si>
    <t>(Тыс. руб.)</t>
  </si>
  <si>
    <t>тыс.руб.</t>
  </si>
  <si>
    <t>П о к а з а т е л и</t>
  </si>
  <si>
    <t>Показатели</t>
  </si>
  <si>
    <t>Администрация городского поселения пгт. Кильмезь</t>
  </si>
  <si>
    <t>Приложение 11</t>
  </si>
  <si>
    <t>Приложение № 13</t>
  </si>
  <si>
    <t>Приложение № 14</t>
  </si>
  <si>
    <t xml:space="preserve"> Вихаревское сельское поселение</t>
  </si>
  <si>
    <t xml:space="preserve"> Дамаскинское сельское поселение</t>
  </si>
  <si>
    <t xml:space="preserve"> Моторское сельское поселение</t>
  </si>
  <si>
    <t xml:space="preserve"> Паскинское сельское поселение</t>
  </si>
  <si>
    <t xml:space="preserve"> Большепорекское сельское поселение</t>
  </si>
  <si>
    <t>МО Рыбно-Ватажское сельское поселение</t>
  </si>
  <si>
    <t xml:space="preserve"> Селинское сельское поселение</t>
  </si>
  <si>
    <t xml:space="preserve"> Администрация Вихаревского сельского поселения</t>
  </si>
  <si>
    <t xml:space="preserve"> Администрация Малокильмезского сельского поселения</t>
  </si>
  <si>
    <t xml:space="preserve"> Зимнякское сельское поселение</t>
  </si>
  <si>
    <t>Малокильмезское сельское поселение</t>
  </si>
  <si>
    <t>Объемы</t>
  </si>
  <si>
    <t>Городское поселение пгт. Кильмезь</t>
  </si>
  <si>
    <t xml:space="preserve"> Администрация Бурашевского сельского поселения</t>
  </si>
  <si>
    <t xml:space="preserve"> Администрация Дамаскинского сельского поселения</t>
  </si>
  <si>
    <t xml:space="preserve"> Администрация Зимнякского сельского поселения</t>
  </si>
  <si>
    <t xml:space="preserve"> Администрация Моторского сельского поселения</t>
  </si>
  <si>
    <t xml:space="preserve"> Администрация Паскинского сельского поселения</t>
  </si>
  <si>
    <t xml:space="preserve"> Администрация Рыбно-Ватажского сельского поселения</t>
  </si>
  <si>
    <t xml:space="preserve"> Администрация Селинского сельского поселения</t>
  </si>
  <si>
    <t>Приложение № 12</t>
  </si>
  <si>
    <t xml:space="preserve">расходов районного бюджета на предоставление межбюджетных трансфертов бюджетам поселений (дотация на выравнивание бюджетной обеспеченности  поселений)   в 2021 году </t>
  </si>
  <si>
    <t>расходов районного бюджета на предоставление межбюджетных трансфетров бюджета поселений (субвенция на выполнение государственных полномочий по созданию и деятельности в муниципальных образованиях административной (ых) комиссии (ий)) в 2021 году</t>
  </si>
  <si>
    <t xml:space="preserve"> Администрация Чернушского сельского поселения</t>
  </si>
  <si>
    <t>субсидии местным бюджетам из районного бюджета и их распределение  между поселениями на  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 на  2021 год</t>
  </si>
  <si>
    <t xml:space="preserve"> расходов районного бюджета на предоставление межбюджетных трансфертов бюджетам поселений (субсидия  на софинансирование инвестиционных программ и проектов развития общественной инфраструктуры муниципальных образований в Кировской области) в 2021 году</t>
  </si>
  <si>
    <t>расходов районного бюджета на предоставление межбюджетных трансфертов  бюджетам поселений на обеспечение мер сбалансированности бюджетов поселений  в 2021 году</t>
  </si>
  <si>
    <t xml:space="preserve">  иных межбюджетных трансфертов из районного бюджета бюджетам поселений на выполнение расходных обязательств муниципальных образований  на 2021 год</t>
  </si>
  <si>
    <t xml:space="preserve">расходов районного бюджета на предоставление межбюджетных трансфертов  бюджетам поселений  (направленных на активизацию работы органов местного самоуправления городских и сельских поселений области по введению самообложения граждан по итогам 2020 года) в 2021 году </t>
  </si>
  <si>
    <t>Приложение 15</t>
  </si>
  <si>
    <t>от 19.04.2022 №  2/2</t>
  </si>
  <si>
    <t>от 19.04.2022  № 2/2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</si>
</sst>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_-&quot;Ј&quot;* #,##0_-;\-&quot;Ј&quot;* #,##0_-;_-&quot;Ј&quot;* &quot;-&quot;_-;_-@_-"/>
    <numFmt numFmtId="177" formatCode="_-* #,##0_-;\-* #,##0_-;_-* &quot;-&quot;_-;_-@_-"/>
    <numFmt numFmtId="178" formatCode="_-&quot;Ј&quot;* #,##0.00_-;\-&quot;Ј&quot;* #,##0.00_-;_-&quot;Ј&quot;* &quot;-&quot;??_-;_-@_-"/>
    <numFmt numFmtId="179" formatCode="_-* #,##0.00_-;\-* #,##0.00_-;_-* &quot;-&quot;??_-;_-@_-"/>
    <numFmt numFmtId="180" formatCode="0.0"/>
    <numFmt numFmtId="181" formatCode="0.000000"/>
    <numFmt numFmtId="182" formatCode="0.0000000"/>
    <numFmt numFmtId="183" formatCode="0.00000"/>
    <numFmt numFmtId="184" formatCode="0.0000"/>
    <numFmt numFmtId="185" formatCode="0.000"/>
    <numFmt numFmtId="186" formatCode="#,##0.0"/>
    <numFmt numFmtId="187" formatCode="#,##0.0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33" fillId="20" borderId="1">
      <alignment horizontal="right" vertical="top" shrinkToFit="1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180" fontId="6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180" fontId="5" fillId="0" borderId="17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80" fontId="6" fillId="0" borderId="18" xfId="0" applyNumberFormat="1" applyFont="1" applyBorder="1" applyAlignment="1">
      <alignment/>
    </xf>
    <xf numFmtId="180" fontId="6" fillId="0" borderId="19" xfId="0" applyNumberFormat="1" applyFont="1" applyBorder="1" applyAlignment="1">
      <alignment/>
    </xf>
    <xf numFmtId="180" fontId="6" fillId="0" borderId="20" xfId="0" applyNumberFormat="1" applyFont="1" applyBorder="1" applyAlignment="1">
      <alignment/>
    </xf>
    <xf numFmtId="180" fontId="6" fillId="0" borderId="21" xfId="0" applyNumberFormat="1" applyFont="1" applyBorder="1" applyAlignment="1">
      <alignment/>
    </xf>
    <xf numFmtId="180" fontId="6" fillId="0" borderId="22" xfId="0" applyNumberFormat="1" applyFont="1" applyBorder="1" applyAlignment="1">
      <alignment/>
    </xf>
    <xf numFmtId="0" fontId="6" fillId="0" borderId="19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180" fontId="4" fillId="0" borderId="25" xfId="0" applyNumberFormat="1" applyFont="1" applyBorder="1" applyAlignment="1">
      <alignment horizontal="center" vertical="center" wrapText="1"/>
    </xf>
    <xf numFmtId="180" fontId="4" fillId="0" borderId="2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180" fontId="12" fillId="0" borderId="14" xfId="0" applyNumberFormat="1" applyFont="1" applyBorder="1" applyAlignment="1">
      <alignment horizontal="center" vertical="center"/>
    </xf>
    <xf numFmtId="180" fontId="12" fillId="0" borderId="2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180" fontId="4" fillId="0" borderId="28" xfId="0" applyNumberFormat="1" applyFont="1" applyBorder="1" applyAlignment="1">
      <alignment horizontal="center" vertical="center"/>
    </xf>
    <xf numFmtId="180" fontId="12" fillId="0" borderId="23" xfId="0" applyNumberFormat="1" applyFont="1" applyBorder="1" applyAlignment="1">
      <alignment horizontal="center" vertical="center"/>
    </xf>
    <xf numFmtId="180" fontId="4" fillId="0" borderId="29" xfId="0" applyNumberFormat="1" applyFont="1" applyBorder="1" applyAlignment="1">
      <alignment horizontal="center" vertical="center"/>
    </xf>
    <xf numFmtId="180" fontId="4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180" fontId="4" fillId="0" borderId="24" xfId="0" applyNumberFormat="1" applyFont="1" applyBorder="1" applyAlignment="1">
      <alignment horizontal="center" vertical="center"/>
    </xf>
    <xf numFmtId="180" fontId="4" fillId="0" borderId="25" xfId="0" applyNumberFormat="1" applyFont="1" applyBorder="1" applyAlignment="1">
      <alignment horizontal="center" vertical="center"/>
    </xf>
    <xf numFmtId="180" fontId="4" fillId="0" borderId="29" xfId="0" applyNumberFormat="1" applyFont="1" applyBorder="1" applyAlignment="1">
      <alignment horizontal="center" vertical="center" wrapText="1"/>
    </xf>
    <xf numFmtId="180" fontId="4" fillId="0" borderId="32" xfId="0" applyNumberFormat="1" applyFont="1" applyBorder="1" applyAlignment="1">
      <alignment horizontal="center" vertical="center" wrapText="1"/>
    </xf>
    <xf numFmtId="180" fontId="12" fillId="0" borderId="1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top" wrapText="1"/>
    </xf>
    <xf numFmtId="180" fontId="4" fillId="0" borderId="2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80" fontId="4" fillId="0" borderId="33" xfId="0" applyNumberFormat="1" applyFont="1" applyBorder="1" applyAlignment="1">
      <alignment horizontal="center" vertical="center" wrapText="1"/>
    </xf>
    <xf numFmtId="180" fontId="4" fillId="0" borderId="34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6" xfId="0" applyFont="1" applyBorder="1" applyAlignment="1">
      <alignment horizontal="left" vertical="center" wrapText="1"/>
    </xf>
    <xf numFmtId="180" fontId="4" fillId="0" borderId="32" xfId="0" applyNumberFormat="1" applyFont="1" applyBorder="1" applyAlignment="1">
      <alignment horizontal="center" vertical="center"/>
    </xf>
    <xf numFmtId="185" fontId="10" fillId="0" borderId="14" xfId="0" applyNumberFormat="1" applyFont="1" applyBorder="1" applyAlignment="1">
      <alignment horizontal="center" vertical="center"/>
    </xf>
    <xf numFmtId="180" fontId="10" fillId="0" borderId="14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top" wrapText="1"/>
    </xf>
    <xf numFmtId="180" fontId="12" fillId="0" borderId="24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180" fontId="6" fillId="0" borderId="40" xfId="0" applyNumberFormat="1" applyFont="1" applyBorder="1" applyAlignment="1">
      <alignment horizontal="center"/>
    </xf>
    <xf numFmtId="0" fontId="6" fillId="0" borderId="41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/>
    </xf>
    <xf numFmtId="180" fontId="6" fillId="0" borderId="42" xfId="0" applyNumberFormat="1" applyFont="1" applyBorder="1" applyAlignment="1">
      <alignment/>
    </xf>
    <xf numFmtId="180" fontId="5" fillId="0" borderId="15" xfId="0" applyNumberFormat="1" applyFont="1" applyBorder="1" applyAlignment="1">
      <alignment/>
    </xf>
    <xf numFmtId="180" fontId="5" fillId="0" borderId="14" xfId="0" applyNumberFormat="1" applyFont="1" applyBorder="1" applyAlignment="1">
      <alignment/>
    </xf>
    <xf numFmtId="0" fontId="4" fillId="0" borderId="43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87" fontId="6" fillId="0" borderId="46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left" vertical="center" wrapText="1"/>
    </xf>
    <xf numFmtId="185" fontId="12" fillId="0" borderId="22" xfId="0" applyNumberFormat="1" applyFont="1" applyBorder="1" applyAlignment="1">
      <alignment horizontal="center" vertical="center"/>
    </xf>
    <xf numFmtId="180" fontId="4" fillId="0" borderId="49" xfId="0" applyNumberFormat="1" applyFont="1" applyBorder="1" applyAlignment="1">
      <alignment horizontal="center" vertical="center"/>
    </xf>
    <xf numFmtId="185" fontId="4" fillId="0" borderId="31" xfId="0" applyNumberFormat="1" applyFont="1" applyBorder="1" applyAlignment="1">
      <alignment horizontal="center"/>
    </xf>
    <xf numFmtId="0" fontId="4" fillId="0" borderId="50" xfId="0" applyFont="1" applyBorder="1" applyAlignment="1">
      <alignment horizontal="left" vertical="center" wrapText="1"/>
    </xf>
    <xf numFmtId="185" fontId="4" fillId="0" borderId="51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left" vertical="center" wrapText="1"/>
    </xf>
    <xf numFmtId="2" fontId="4" fillId="0" borderId="53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/>
    </xf>
    <xf numFmtId="2" fontId="12" fillId="0" borderId="23" xfId="0" applyNumberFormat="1" applyFont="1" applyBorder="1" applyAlignment="1">
      <alignment horizontal="center" vertical="center"/>
    </xf>
    <xf numFmtId="180" fontId="6" fillId="0" borderId="53" xfId="0" applyNumberFormat="1" applyFont="1" applyBorder="1" applyAlignment="1">
      <alignment horizontal="center"/>
    </xf>
    <xf numFmtId="180" fontId="6" fillId="0" borderId="31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2" fontId="4" fillId="0" borderId="54" xfId="0" applyNumberFormat="1" applyFont="1" applyBorder="1" applyAlignment="1">
      <alignment horizontal="center" vertical="center" wrapText="1"/>
    </xf>
    <xf numFmtId="2" fontId="4" fillId="0" borderId="55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180" fontId="4" fillId="0" borderId="31" xfId="0" applyNumberFormat="1" applyFont="1" applyBorder="1" applyAlignment="1">
      <alignment horizontal="center" vertical="center" wrapText="1"/>
    </xf>
    <xf numFmtId="2" fontId="4" fillId="0" borderId="46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185" fontId="6" fillId="0" borderId="31" xfId="0" applyNumberFormat="1" applyFont="1" applyBorder="1" applyAlignment="1">
      <alignment horizontal="center" vertical="center" wrapText="1"/>
    </xf>
    <xf numFmtId="180" fontId="6" fillId="0" borderId="31" xfId="0" applyNumberFormat="1" applyFont="1" applyBorder="1" applyAlignment="1">
      <alignment horizontal="center" vertical="center" wrapText="1"/>
    </xf>
    <xf numFmtId="180" fontId="4" fillId="0" borderId="32" xfId="0" applyNumberFormat="1" applyFont="1" applyBorder="1" applyAlignment="1">
      <alignment horizontal="center"/>
    </xf>
    <xf numFmtId="185" fontId="4" fillId="0" borderId="4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0" fillId="0" borderId="39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4" fillId="34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3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30.25390625" style="0" customWidth="1"/>
    <col min="2" max="2" width="9.875" style="0" customWidth="1"/>
    <col min="3" max="3" width="8.625" style="0" customWidth="1"/>
    <col min="4" max="4" width="7.125" style="0" customWidth="1"/>
    <col min="5" max="5" width="9.25390625" style="0" customWidth="1"/>
    <col min="6" max="6" width="8.375" style="0" customWidth="1"/>
    <col min="7" max="7" width="7.375" style="0" customWidth="1"/>
    <col min="8" max="8" width="9.625" style="0" customWidth="1"/>
    <col min="10" max="10" width="8.875" style="0" customWidth="1"/>
    <col min="11" max="11" width="8.375" style="0" customWidth="1"/>
    <col min="12" max="12" width="8.625" style="0" customWidth="1"/>
  </cols>
  <sheetData>
    <row r="1" spans="1:5" ht="18.75">
      <c r="A1" s="2"/>
      <c r="C1" s="2"/>
      <c r="D1" s="2"/>
      <c r="E1" s="3" t="s">
        <v>7</v>
      </c>
    </row>
    <row r="2" spans="1:5" ht="18.75">
      <c r="A2" s="2"/>
      <c r="C2" s="2"/>
      <c r="D2" s="2"/>
      <c r="E2" s="3" t="s">
        <v>2</v>
      </c>
    </row>
    <row r="3" spans="1:5" ht="18.75">
      <c r="A3" s="2"/>
      <c r="C3" s="2"/>
      <c r="D3" s="2"/>
      <c r="E3" s="3" t="s">
        <v>3</v>
      </c>
    </row>
    <row r="4" spans="1:5" ht="18.75">
      <c r="A4" s="2"/>
      <c r="C4" s="2"/>
      <c r="D4" s="2"/>
      <c r="E4" s="3" t="s">
        <v>66</v>
      </c>
    </row>
    <row r="5" spans="1:4" ht="18.75">
      <c r="A5" s="2"/>
      <c r="B5" s="3"/>
      <c r="C5" s="2"/>
      <c r="D5" s="2"/>
    </row>
    <row r="6" spans="1:8" ht="22.5" customHeight="1">
      <c r="A6" s="98" t="s">
        <v>30</v>
      </c>
      <c r="B6" s="98"/>
      <c r="C6" s="98"/>
      <c r="D6" s="98"/>
      <c r="E6" s="98"/>
      <c r="F6" s="98"/>
      <c r="G6" s="98"/>
      <c r="H6" s="98"/>
    </row>
    <row r="7" spans="1:8" ht="46.5" customHeight="1">
      <c r="A7" s="99" t="s">
        <v>56</v>
      </c>
      <c r="B7" s="99"/>
      <c r="C7" s="99"/>
      <c r="D7" s="99"/>
      <c r="E7" s="99"/>
      <c r="F7" s="99"/>
      <c r="G7" s="99"/>
      <c r="H7" s="99"/>
    </row>
    <row r="8" spans="1:4" ht="15.75">
      <c r="A8" s="6"/>
      <c r="B8" s="4"/>
      <c r="C8" s="4"/>
      <c r="D8" s="4"/>
    </row>
    <row r="9" spans="1:8" ht="16.5" thickBot="1">
      <c r="A9" s="4"/>
      <c r="B9" s="4"/>
      <c r="D9" s="4"/>
      <c r="H9" s="8" t="s">
        <v>6</v>
      </c>
    </row>
    <row r="10" spans="1:8" ht="39" customHeight="1" thickBot="1">
      <c r="A10" s="103" t="s">
        <v>1</v>
      </c>
      <c r="B10" s="101" t="s">
        <v>8</v>
      </c>
      <c r="C10" s="101"/>
      <c r="D10" s="102"/>
      <c r="E10" s="100" t="s">
        <v>9</v>
      </c>
      <c r="F10" s="101"/>
      <c r="G10" s="101"/>
      <c r="H10" s="105" t="s">
        <v>10</v>
      </c>
    </row>
    <row r="11" spans="1:8" ht="64.5" customHeight="1" thickBot="1">
      <c r="A11" s="104"/>
      <c r="B11" s="11" t="s">
        <v>4</v>
      </c>
      <c r="C11" s="10" t="s">
        <v>5</v>
      </c>
      <c r="D11" s="9" t="s">
        <v>11</v>
      </c>
      <c r="E11" s="7" t="s">
        <v>4</v>
      </c>
      <c r="F11" s="10" t="s">
        <v>5</v>
      </c>
      <c r="G11" s="11" t="s">
        <v>11</v>
      </c>
      <c r="H11" s="106"/>
    </row>
    <row r="12" spans="1:8" ht="28.5" customHeight="1">
      <c r="A12" s="61" t="s">
        <v>13</v>
      </c>
      <c r="B12" s="85">
        <v>64.8</v>
      </c>
      <c r="C12" s="85">
        <v>698.9</v>
      </c>
      <c r="D12" s="17">
        <f>B12+C12</f>
        <v>763.6999999999999</v>
      </c>
      <c r="E12" s="85">
        <v>64.8</v>
      </c>
      <c r="F12" s="85">
        <v>698.9</v>
      </c>
      <c r="G12" s="20">
        <f>E12+F12</f>
        <v>763.6999999999999</v>
      </c>
      <c r="H12" s="17">
        <f aca="true" t="shared" si="0" ref="H12:H23">G12/D12*100</f>
        <v>100</v>
      </c>
    </row>
    <row r="13" spans="1:8" ht="28.5" customHeight="1">
      <c r="A13" s="22" t="s">
        <v>14</v>
      </c>
      <c r="B13" s="86">
        <v>410.5</v>
      </c>
      <c r="C13" s="87">
        <v>326.4</v>
      </c>
      <c r="D13" s="18">
        <f aca="true" t="shared" si="1" ref="D13:D23">B13+C13</f>
        <v>736.9</v>
      </c>
      <c r="E13" s="86">
        <v>410.5</v>
      </c>
      <c r="F13" s="87">
        <v>326.4</v>
      </c>
      <c r="G13" s="5">
        <f aca="true" t="shared" si="2" ref="G13:G23">E13+F13</f>
        <v>736.9</v>
      </c>
      <c r="H13" s="18">
        <f t="shared" si="0"/>
        <v>100</v>
      </c>
    </row>
    <row r="14" spans="1:8" ht="28.5" customHeight="1">
      <c r="A14" s="22" t="s">
        <v>15</v>
      </c>
      <c r="B14" s="86">
        <v>70.1</v>
      </c>
      <c r="C14" s="86">
        <v>831.9</v>
      </c>
      <c r="D14" s="18">
        <f t="shared" si="1"/>
        <v>902</v>
      </c>
      <c r="E14" s="86">
        <v>70.1</v>
      </c>
      <c r="F14" s="86">
        <v>831.9</v>
      </c>
      <c r="G14" s="5">
        <f t="shared" si="2"/>
        <v>902</v>
      </c>
      <c r="H14" s="18">
        <f t="shared" si="0"/>
        <v>100</v>
      </c>
    </row>
    <row r="15" spans="1:8" ht="28.5" customHeight="1">
      <c r="A15" s="22" t="s">
        <v>16</v>
      </c>
      <c r="B15" s="86">
        <v>162.5</v>
      </c>
      <c r="C15" s="86">
        <v>312.4</v>
      </c>
      <c r="D15" s="18">
        <f t="shared" si="1"/>
        <v>474.9</v>
      </c>
      <c r="E15" s="86">
        <v>162.5</v>
      </c>
      <c r="F15" s="86">
        <v>312.4</v>
      </c>
      <c r="G15" s="5">
        <f t="shared" si="2"/>
        <v>474.9</v>
      </c>
      <c r="H15" s="18">
        <f t="shared" si="0"/>
        <v>100</v>
      </c>
    </row>
    <row r="16" spans="1:8" ht="28.5" customHeight="1">
      <c r="A16" s="22" t="s">
        <v>17</v>
      </c>
      <c r="B16" s="86">
        <v>326.1</v>
      </c>
      <c r="C16" s="87">
        <v>666.5</v>
      </c>
      <c r="D16" s="18">
        <f t="shared" si="1"/>
        <v>992.6</v>
      </c>
      <c r="E16" s="86">
        <v>326.1</v>
      </c>
      <c r="F16" s="87">
        <v>666.5</v>
      </c>
      <c r="G16" s="5">
        <f t="shared" si="2"/>
        <v>992.6</v>
      </c>
      <c r="H16" s="18">
        <f t="shared" si="0"/>
        <v>100</v>
      </c>
    </row>
    <row r="17" spans="1:8" ht="28.5" customHeight="1">
      <c r="A17" s="22" t="s">
        <v>18</v>
      </c>
      <c r="B17" s="86">
        <v>270.8</v>
      </c>
      <c r="C17" s="87">
        <v>663.2</v>
      </c>
      <c r="D17" s="18">
        <f t="shared" si="1"/>
        <v>934</v>
      </c>
      <c r="E17" s="86">
        <v>270.8</v>
      </c>
      <c r="F17" s="87">
        <v>663.2</v>
      </c>
      <c r="G17" s="5">
        <f t="shared" si="2"/>
        <v>934</v>
      </c>
      <c r="H17" s="18">
        <f t="shared" si="0"/>
        <v>100</v>
      </c>
    </row>
    <row r="18" spans="1:8" ht="28.5" customHeight="1">
      <c r="A18" s="22" t="s">
        <v>19</v>
      </c>
      <c r="B18" s="86">
        <v>171.3</v>
      </c>
      <c r="C18" s="86">
        <v>358.6</v>
      </c>
      <c r="D18" s="18">
        <f t="shared" si="1"/>
        <v>529.9000000000001</v>
      </c>
      <c r="E18" s="86">
        <v>171.3</v>
      </c>
      <c r="F18" s="86">
        <v>358.6</v>
      </c>
      <c r="G18" s="5">
        <f t="shared" si="2"/>
        <v>529.9000000000001</v>
      </c>
      <c r="H18" s="18">
        <f t="shared" si="0"/>
        <v>100</v>
      </c>
    </row>
    <row r="19" spans="1:8" ht="28.5" customHeight="1">
      <c r="A19" s="22" t="s">
        <v>20</v>
      </c>
      <c r="B19" s="86">
        <v>195.7</v>
      </c>
      <c r="C19" s="86">
        <v>947.3</v>
      </c>
      <c r="D19" s="18">
        <f t="shared" si="1"/>
        <v>1143</v>
      </c>
      <c r="E19" s="86">
        <v>195.7</v>
      </c>
      <c r="F19" s="86">
        <v>947.3</v>
      </c>
      <c r="G19" s="5">
        <f t="shared" si="2"/>
        <v>1143</v>
      </c>
      <c r="H19" s="18">
        <f t="shared" si="0"/>
        <v>100</v>
      </c>
    </row>
    <row r="20" spans="1:8" ht="28.5" customHeight="1">
      <c r="A20" s="22" t="s">
        <v>21</v>
      </c>
      <c r="B20" s="86">
        <v>173.4</v>
      </c>
      <c r="C20" s="87">
        <v>970</v>
      </c>
      <c r="D20" s="18">
        <f t="shared" si="1"/>
        <v>1143.4</v>
      </c>
      <c r="E20" s="86">
        <v>173.4</v>
      </c>
      <c r="F20" s="87">
        <v>970</v>
      </c>
      <c r="G20" s="5">
        <f t="shared" si="2"/>
        <v>1143.4</v>
      </c>
      <c r="H20" s="18">
        <f t="shared" si="0"/>
        <v>100</v>
      </c>
    </row>
    <row r="21" spans="1:8" ht="28.5" customHeight="1">
      <c r="A21" s="22" t="s">
        <v>22</v>
      </c>
      <c r="B21" s="86">
        <v>99.7</v>
      </c>
      <c r="C21" s="87">
        <v>827.1</v>
      </c>
      <c r="D21" s="18">
        <f t="shared" si="1"/>
        <v>926.8000000000001</v>
      </c>
      <c r="E21" s="86">
        <v>99.7</v>
      </c>
      <c r="F21" s="87">
        <v>827.1</v>
      </c>
      <c r="G21" s="5">
        <f t="shared" si="2"/>
        <v>926.8000000000001</v>
      </c>
      <c r="H21" s="18">
        <f t="shared" si="0"/>
        <v>100</v>
      </c>
    </row>
    <row r="22" spans="1:8" ht="28.5" customHeight="1" thickBot="1">
      <c r="A22" s="22" t="s">
        <v>23</v>
      </c>
      <c r="B22" s="86">
        <v>114.1</v>
      </c>
      <c r="C22" s="87">
        <v>846.2</v>
      </c>
      <c r="D22" s="18">
        <f t="shared" si="1"/>
        <v>960.3000000000001</v>
      </c>
      <c r="E22" s="86">
        <v>114.1</v>
      </c>
      <c r="F22" s="87">
        <v>846.2</v>
      </c>
      <c r="G22" s="64">
        <f t="shared" si="2"/>
        <v>960.3000000000001</v>
      </c>
      <c r="H22" s="18">
        <f t="shared" si="0"/>
        <v>100</v>
      </c>
    </row>
    <row r="23" spans="1:8" ht="28.5" customHeight="1" hidden="1" thickBot="1">
      <c r="A23" s="62" t="s">
        <v>47</v>
      </c>
      <c r="B23" s="60"/>
      <c r="C23" s="63"/>
      <c r="D23" s="19">
        <f t="shared" si="1"/>
        <v>0</v>
      </c>
      <c r="E23" s="60"/>
      <c r="F23" s="63"/>
      <c r="G23" s="21">
        <f t="shared" si="2"/>
        <v>0</v>
      </c>
      <c r="H23" s="19" t="e">
        <f t="shared" si="0"/>
        <v>#DIV/0!</v>
      </c>
    </row>
    <row r="24" spans="1:8" ht="21.75" customHeight="1" thickBot="1">
      <c r="A24" s="13" t="s">
        <v>0</v>
      </c>
      <c r="B24" s="14">
        <f aca="true" t="shared" si="3" ref="B24:G24">SUM(B12:B23)</f>
        <v>2059</v>
      </c>
      <c r="C24" s="14">
        <f t="shared" si="3"/>
        <v>7448.5</v>
      </c>
      <c r="D24" s="66">
        <f t="shared" si="3"/>
        <v>9507.499999999998</v>
      </c>
      <c r="E24" s="65">
        <f t="shared" si="3"/>
        <v>2059</v>
      </c>
      <c r="F24" s="14">
        <f t="shared" si="3"/>
        <v>7448.5</v>
      </c>
      <c r="G24" s="14">
        <f t="shared" si="3"/>
        <v>9507.499999999998</v>
      </c>
      <c r="H24" s="66">
        <f>G24/D24*100</f>
        <v>100</v>
      </c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</sheetData>
  <sheetProtection/>
  <mergeCells count="6">
    <mergeCell ref="A6:H6"/>
    <mergeCell ref="A7:H7"/>
    <mergeCell ref="E10:G10"/>
    <mergeCell ref="B10:D10"/>
    <mergeCell ref="A10:A11"/>
    <mergeCell ref="H10:H11"/>
  </mergeCells>
  <printOptions/>
  <pageMargins left="0.7874015748031497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23"/>
  <sheetViews>
    <sheetView zoomScalePageLayoutView="0" workbookViewId="0" topLeftCell="A1">
      <selection activeCell="D4" sqref="D4"/>
    </sheetView>
  </sheetViews>
  <sheetFormatPr defaultColWidth="9.00390625" defaultRowHeight="12.75"/>
  <cols>
    <col min="2" max="2" width="27.875" style="0" customWidth="1"/>
    <col min="3" max="5" width="12.375" style="0" customWidth="1"/>
  </cols>
  <sheetData>
    <row r="1" spans="1:4" ht="18.75">
      <c r="A1" s="2"/>
      <c r="B1" s="2"/>
      <c r="D1" s="15" t="s">
        <v>24</v>
      </c>
    </row>
    <row r="2" spans="1:4" ht="18.75">
      <c r="A2" s="2"/>
      <c r="B2" s="2"/>
      <c r="D2" s="15" t="s">
        <v>2</v>
      </c>
    </row>
    <row r="3" spans="1:4" ht="18.75">
      <c r="A3" s="2"/>
      <c r="B3" s="2"/>
      <c r="D3" s="15" t="s">
        <v>3</v>
      </c>
    </row>
    <row r="4" spans="1:4" ht="18.75">
      <c r="A4" s="2"/>
      <c r="B4" s="2"/>
      <c r="D4" s="15" t="s">
        <v>65</v>
      </c>
    </row>
    <row r="5" spans="1:3" ht="18.75">
      <c r="A5" s="2"/>
      <c r="B5" s="2"/>
      <c r="C5" s="3"/>
    </row>
    <row r="6" spans="1:5" ht="18.75">
      <c r="A6" s="113" t="s">
        <v>29</v>
      </c>
      <c r="B6" s="113"/>
      <c r="C6" s="113"/>
      <c r="D6" s="113"/>
      <c r="E6" s="113"/>
    </row>
    <row r="7" spans="1:5" ht="46.5" customHeight="1">
      <c r="A7" s="99" t="s">
        <v>61</v>
      </c>
      <c r="B7" s="99"/>
      <c r="C7" s="99"/>
      <c r="D7" s="99"/>
      <c r="E7" s="99"/>
    </row>
    <row r="8" spans="1:3" ht="18.75">
      <c r="A8" s="2"/>
      <c r="B8" s="2"/>
      <c r="C8" s="2"/>
    </row>
    <row r="9" spans="1:5" ht="19.5" thickBot="1">
      <c r="A9" s="2"/>
      <c r="B9" s="2"/>
      <c r="E9" s="16" t="s">
        <v>12</v>
      </c>
    </row>
    <row r="10" spans="1:5" ht="26.25" thickBot="1">
      <c r="A10" s="114" t="s">
        <v>1</v>
      </c>
      <c r="B10" s="115"/>
      <c r="C10" s="12" t="s">
        <v>8</v>
      </c>
      <c r="D10" s="23" t="s">
        <v>9</v>
      </c>
      <c r="E10" s="24" t="s">
        <v>10</v>
      </c>
    </row>
    <row r="11" spans="1:5" ht="30.75" customHeight="1">
      <c r="A11" s="116" t="s">
        <v>13</v>
      </c>
      <c r="B11" s="117"/>
      <c r="C11" s="47">
        <f>484.8+3.9+22.8</f>
        <v>511.5</v>
      </c>
      <c r="D11" s="47">
        <f>484.8+3.9+22.8</f>
        <v>511.5</v>
      </c>
      <c r="E11" s="41">
        <f>D11/C11*100</f>
        <v>100</v>
      </c>
    </row>
    <row r="12" spans="1:5" ht="30.75" customHeight="1">
      <c r="A12" s="109" t="s">
        <v>14</v>
      </c>
      <c r="B12" s="110"/>
      <c r="C12" s="48">
        <f>1173.2+38.2</f>
        <v>1211.4</v>
      </c>
      <c r="D12" s="48">
        <f>1173.2+38.2</f>
        <v>1211.4</v>
      </c>
      <c r="E12" s="25">
        <f aca="true" t="shared" si="0" ref="E12:E23">D12/C12*100</f>
        <v>100</v>
      </c>
    </row>
    <row r="13" spans="1:5" ht="30.75" customHeight="1">
      <c r="A13" s="109" t="s">
        <v>15</v>
      </c>
      <c r="B13" s="110"/>
      <c r="C13" s="48">
        <f>1022+72.7+29.1+19</f>
        <v>1142.8</v>
      </c>
      <c r="D13" s="48">
        <f>1022+72.7+29.1+19</f>
        <v>1142.8</v>
      </c>
      <c r="E13" s="25">
        <f t="shared" si="0"/>
        <v>100</v>
      </c>
    </row>
    <row r="14" spans="1:5" ht="30.75" customHeight="1">
      <c r="A14" s="109" t="s">
        <v>16</v>
      </c>
      <c r="B14" s="110"/>
      <c r="C14" s="48">
        <v>419.6</v>
      </c>
      <c r="D14" s="48">
        <v>419.6</v>
      </c>
      <c r="E14" s="25">
        <f t="shared" si="0"/>
        <v>100</v>
      </c>
    </row>
    <row r="15" spans="1:5" ht="30.75" customHeight="1">
      <c r="A15" s="109" t="s">
        <v>17</v>
      </c>
      <c r="B15" s="110"/>
      <c r="C15" s="48">
        <f>286.8+6.4+101.5</f>
        <v>394.7</v>
      </c>
      <c r="D15" s="48">
        <f>286.8+6.4+101.5</f>
        <v>394.7</v>
      </c>
      <c r="E15" s="25">
        <f t="shared" si="0"/>
        <v>100</v>
      </c>
    </row>
    <row r="16" spans="1:5" ht="30.75" customHeight="1">
      <c r="A16" s="109" t="s">
        <v>18</v>
      </c>
      <c r="B16" s="110"/>
      <c r="C16" s="48">
        <f>871.6+225</f>
        <v>1096.6</v>
      </c>
      <c r="D16" s="48">
        <f>871.6+225</f>
        <v>1096.6</v>
      </c>
      <c r="E16" s="25">
        <f t="shared" si="0"/>
        <v>100</v>
      </c>
    </row>
    <row r="17" spans="1:5" ht="30.75" customHeight="1">
      <c r="A17" s="109" t="s">
        <v>19</v>
      </c>
      <c r="B17" s="110"/>
      <c r="C17" s="48">
        <f>615+29.6</f>
        <v>644.6</v>
      </c>
      <c r="D17" s="48">
        <f>615+29.6</f>
        <v>644.6</v>
      </c>
      <c r="E17" s="25">
        <f t="shared" si="0"/>
        <v>100</v>
      </c>
    </row>
    <row r="18" spans="1:5" ht="30.75" customHeight="1">
      <c r="A18" s="109" t="s">
        <v>20</v>
      </c>
      <c r="B18" s="110"/>
      <c r="C18" s="48">
        <f>536.7+14.3+42+303.2</f>
        <v>896.2</v>
      </c>
      <c r="D18" s="48">
        <f>536.7+14.3+42+303.2</f>
        <v>896.2</v>
      </c>
      <c r="E18" s="25">
        <f t="shared" si="0"/>
        <v>100</v>
      </c>
    </row>
    <row r="19" spans="1:5" ht="30.75" customHeight="1">
      <c r="A19" s="109" t="s">
        <v>21</v>
      </c>
      <c r="B19" s="110"/>
      <c r="C19" s="48">
        <f>1002.4+19.8</f>
        <v>1022.1999999999999</v>
      </c>
      <c r="D19" s="48">
        <f>1002.4+19.8</f>
        <v>1022.1999999999999</v>
      </c>
      <c r="E19" s="25">
        <f t="shared" si="0"/>
        <v>100</v>
      </c>
    </row>
    <row r="20" spans="1:5" ht="30.75" customHeight="1">
      <c r="A20" s="109" t="s">
        <v>22</v>
      </c>
      <c r="B20" s="110"/>
      <c r="C20" s="48">
        <f>850.8+8+68.9+9.4</f>
        <v>937.0999999999999</v>
      </c>
      <c r="D20" s="48">
        <f>850.8+8+68.9+9.4</f>
        <v>937.0999999999999</v>
      </c>
      <c r="E20" s="25">
        <f t="shared" si="0"/>
        <v>100</v>
      </c>
    </row>
    <row r="21" spans="1:5" ht="24" customHeight="1">
      <c r="A21" s="109" t="s">
        <v>23</v>
      </c>
      <c r="B21" s="110"/>
      <c r="C21" s="49">
        <f>1034+20</f>
        <v>1054</v>
      </c>
      <c r="D21" s="49">
        <f>1034+20</f>
        <v>1054</v>
      </c>
      <c r="E21" s="26">
        <f t="shared" si="0"/>
        <v>100</v>
      </c>
    </row>
    <row r="22" spans="1:5" ht="27" customHeight="1" thickBot="1">
      <c r="A22" s="107" t="s">
        <v>26</v>
      </c>
      <c r="B22" s="108"/>
      <c r="C22" s="96">
        <v>418</v>
      </c>
      <c r="D22" s="96">
        <v>418</v>
      </c>
      <c r="E22" s="42">
        <f t="shared" si="0"/>
        <v>100</v>
      </c>
    </row>
    <row r="23" spans="1:5" ht="19.5" thickBot="1">
      <c r="A23" s="111" t="s">
        <v>0</v>
      </c>
      <c r="B23" s="112"/>
      <c r="C23" s="43">
        <f>SUM(C11:C22)</f>
        <v>9748.699999999999</v>
      </c>
      <c r="D23" s="28">
        <f>SUM(D11:D22)</f>
        <v>9748.699999999999</v>
      </c>
      <c r="E23" s="29">
        <f t="shared" si="0"/>
        <v>100</v>
      </c>
    </row>
  </sheetData>
  <sheetProtection/>
  <mergeCells count="16">
    <mergeCell ref="A18:B18"/>
    <mergeCell ref="A19:B19"/>
    <mergeCell ref="A12:B12"/>
    <mergeCell ref="A13:B13"/>
    <mergeCell ref="A14:B14"/>
    <mergeCell ref="A15:B15"/>
    <mergeCell ref="A22:B22"/>
    <mergeCell ref="A20:B20"/>
    <mergeCell ref="A21:B21"/>
    <mergeCell ref="A23:B23"/>
    <mergeCell ref="A6:E6"/>
    <mergeCell ref="A7:E7"/>
    <mergeCell ref="A16:B16"/>
    <mergeCell ref="A17:B17"/>
    <mergeCell ref="A10:B10"/>
    <mergeCell ref="A11:B11"/>
  </mergeCells>
  <printOptions verticalCentered="1"/>
  <pageMargins left="0.984251968503937" right="0.7874015748031497" top="0.3937007874015748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1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3.25390625" style="0" customWidth="1"/>
    <col min="2" max="2" width="10.875" style="0" customWidth="1"/>
    <col min="4" max="4" width="11.125" style="0" customWidth="1"/>
  </cols>
  <sheetData>
    <row r="1" spans="1:5" ht="18.75">
      <c r="A1" s="2"/>
      <c r="B1" s="15" t="s">
        <v>32</v>
      </c>
      <c r="C1" s="8"/>
      <c r="D1" s="8"/>
      <c r="E1" s="8"/>
    </row>
    <row r="2" spans="1:5" ht="18.75">
      <c r="A2" s="2"/>
      <c r="B2" s="30" t="s">
        <v>2</v>
      </c>
      <c r="C2" s="8"/>
      <c r="D2" s="8"/>
      <c r="E2" s="8"/>
    </row>
    <row r="3" spans="1:5" ht="18.75">
      <c r="A3" s="2"/>
      <c r="B3" s="30" t="s">
        <v>25</v>
      </c>
      <c r="C3" s="8"/>
      <c r="D3" s="8"/>
      <c r="E3" s="8"/>
    </row>
    <row r="4" spans="1:5" ht="18.75">
      <c r="A4" s="2"/>
      <c r="B4" s="46" t="s">
        <v>65</v>
      </c>
      <c r="C4" s="8"/>
      <c r="D4" s="8"/>
      <c r="E4" s="8"/>
    </row>
    <row r="5" spans="1:5" ht="18.75">
      <c r="A5" s="2"/>
      <c r="B5" s="30"/>
      <c r="C5" s="8"/>
      <c r="D5" s="8"/>
      <c r="E5" s="8"/>
    </row>
    <row r="6" spans="1:5" ht="18.75">
      <c r="A6" s="113" t="s">
        <v>30</v>
      </c>
      <c r="B6" s="113"/>
      <c r="C6" s="113"/>
      <c r="D6" s="113"/>
      <c r="E6" s="8"/>
    </row>
    <row r="7" spans="1:5" ht="83.25" customHeight="1">
      <c r="A7" s="99" t="s">
        <v>57</v>
      </c>
      <c r="B7" s="99"/>
      <c r="C7" s="99"/>
      <c r="D7" s="99"/>
      <c r="E7" s="8"/>
    </row>
    <row r="8" spans="1:5" ht="18.75">
      <c r="A8" s="2"/>
      <c r="B8" s="2"/>
      <c r="C8" s="8"/>
      <c r="D8" s="8"/>
      <c r="E8" s="8"/>
    </row>
    <row r="9" spans="1:5" ht="19.5" thickBot="1">
      <c r="A9" s="2"/>
      <c r="C9" s="8"/>
      <c r="D9" s="33" t="s">
        <v>27</v>
      </c>
      <c r="E9" s="8"/>
    </row>
    <row r="10" spans="1:5" ht="26.25" thickBot="1">
      <c r="A10" s="31" t="s">
        <v>1</v>
      </c>
      <c r="B10" s="12" t="s">
        <v>8</v>
      </c>
      <c r="C10" s="23" t="s">
        <v>9</v>
      </c>
      <c r="D10" s="24" t="s">
        <v>10</v>
      </c>
      <c r="E10" s="8"/>
    </row>
    <row r="11" spans="1:5" ht="23.25" customHeight="1" thickBot="1">
      <c r="A11" s="44" t="s">
        <v>26</v>
      </c>
      <c r="B11" s="45">
        <v>1.7</v>
      </c>
      <c r="C11" s="45">
        <v>1.68</v>
      </c>
      <c r="D11" s="39">
        <v>100</v>
      </c>
      <c r="E11" s="8"/>
    </row>
    <row r="12" spans="1:5" ht="19.5" thickBot="1">
      <c r="A12" s="27" t="s">
        <v>0</v>
      </c>
      <c r="B12" s="35">
        <f>SUM(B11:B11)</f>
        <v>1.7</v>
      </c>
      <c r="C12" s="35">
        <f>SUM(C11:C11)</f>
        <v>1.68</v>
      </c>
      <c r="D12" s="39">
        <v>100</v>
      </c>
      <c r="E12" s="8"/>
    </row>
  </sheetData>
  <sheetProtection/>
  <mergeCells count="2">
    <mergeCell ref="A7:D7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21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6.75390625" style="0" customWidth="1"/>
    <col min="2" max="4" width="10.75390625" style="0" customWidth="1"/>
  </cols>
  <sheetData>
    <row r="1" spans="1:3" ht="18.75">
      <c r="A1" s="2"/>
      <c r="B1" s="15" t="s">
        <v>55</v>
      </c>
      <c r="C1" s="2"/>
    </row>
    <row r="2" spans="1:3" ht="18.75">
      <c r="A2" s="2"/>
      <c r="B2" s="15" t="s">
        <v>2</v>
      </c>
      <c r="C2" s="2"/>
    </row>
    <row r="3" spans="1:3" ht="18.75">
      <c r="A3" s="2"/>
      <c r="B3" s="15" t="s">
        <v>3</v>
      </c>
      <c r="C3" s="2"/>
    </row>
    <row r="4" spans="1:3" ht="18.75">
      <c r="A4" s="2"/>
      <c r="B4" s="46" t="s">
        <v>65</v>
      </c>
      <c r="C4" s="2"/>
    </row>
    <row r="5" spans="1:3" ht="18.75">
      <c r="A5" s="2"/>
      <c r="B5" s="3"/>
      <c r="C5" s="2"/>
    </row>
    <row r="6" spans="1:4" ht="20.25">
      <c r="A6" s="98" t="s">
        <v>30</v>
      </c>
      <c r="B6" s="98"/>
      <c r="C6" s="98"/>
      <c r="D6" s="98"/>
    </row>
    <row r="7" spans="1:4" ht="92.25" customHeight="1">
      <c r="A7" s="118" t="s">
        <v>60</v>
      </c>
      <c r="B7" s="118"/>
      <c r="C7" s="118"/>
      <c r="D7" s="118"/>
    </row>
    <row r="8" spans="1:3" ht="18.75">
      <c r="A8" s="2"/>
      <c r="B8" s="2"/>
      <c r="C8" s="2"/>
    </row>
    <row r="9" spans="1:3" ht="19.5" thickBot="1">
      <c r="A9" s="2"/>
      <c r="B9" s="2"/>
      <c r="C9" s="2" t="s">
        <v>27</v>
      </c>
    </row>
    <row r="10" spans="1:4" ht="27.75" customHeight="1" thickBot="1">
      <c r="A10" s="68" t="s">
        <v>1</v>
      </c>
      <c r="B10" s="59" t="s">
        <v>8</v>
      </c>
      <c r="C10" s="69" t="s">
        <v>9</v>
      </c>
      <c r="D10" s="70" t="s">
        <v>10</v>
      </c>
    </row>
    <row r="11" spans="1:4" ht="35.25" customHeight="1">
      <c r="A11" s="56" t="s">
        <v>48</v>
      </c>
      <c r="B11" s="73">
        <v>112.511</v>
      </c>
      <c r="C11" s="73">
        <v>112.511</v>
      </c>
      <c r="D11" s="34">
        <f aca="true" t="shared" si="0" ref="D11:D21">C11/B11*100</f>
        <v>100</v>
      </c>
    </row>
    <row r="12" spans="1:4" ht="35.25" customHeight="1" hidden="1">
      <c r="A12" s="55" t="s">
        <v>42</v>
      </c>
      <c r="B12" s="71"/>
      <c r="C12" s="71"/>
      <c r="D12" s="34" t="e">
        <f t="shared" si="0"/>
        <v>#DIV/0!</v>
      </c>
    </row>
    <row r="13" spans="1:4" ht="35.25" customHeight="1" hidden="1">
      <c r="A13" s="55" t="s">
        <v>49</v>
      </c>
      <c r="B13" s="71"/>
      <c r="C13" s="71"/>
      <c r="D13" s="34" t="e">
        <f t="shared" si="0"/>
        <v>#DIV/0!</v>
      </c>
    </row>
    <row r="14" spans="1:4" ht="35.25" customHeight="1">
      <c r="A14" s="55" t="s">
        <v>50</v>
      </c>
      <c r="B14" s="71">
        <v>153.854</v>
      </c>
      <c r="C14" s="71">
        <v>153.854</v>
      </c>
      <c r="D14" s="34">
        <f t="shared" si="0"/>
        <v>100</v>
      </c>
    </row>
    <row r="15" spans="1:4" ht="35.25" customHeight="1" hidden="1">
      <c r="A15" s="55" t="s">
        <v>43</v>
      </c>
      <c r="B15" s="71"/>
      <c r="C15" s="71"/>
      <c r="D15" s="34" t="e">
        <f t="shared" si="0"/>
        <v>#DIV/0!</v>
      </c>
    </row>
    <row r="16" spans="1:4" ht="35.25" customHeight="1">
      <c r="A16" s="55" t="s">
        <v>51</v>
      </c>
      <c r="B16" s="94">
        <v>634.52</v>
      </c>
      <c r="C16" s="71">
        <v>634.519</v>
      </c>
      <c r="D16" s="34">
        <f t="shared" si="0"/>
        <v>99.99984240055475</v>
      </c>
    </row>
    <row r="17" spans="1:4" ht="35.25" customHeight="1" hidden="1">
      <c r="A17" s="55" t="s">
        <v>52</v>
      </c>
      <c r="B17" s="71"/>
      <c r="C17" s="71"/>
      <c r="D17" s="34" t="e">
        <f t="shared" si="0"/>
        <v>#DIV/0!</v>
      </c>
    </row>
    <row r="18" spans="1:4" ht="35.25" customHeight="1" thickBot="1">
      <c r="A18" s="55" t="s">
        <v>53</v>
      </c>
      <c r="B18" s="71">
        <v>279.913</v>
      </c>
      <c r="C18" s="95">
        <v>0</v>
      </c>
      <c r="D18" s="34">
        <f t="shared" si="0"/>
        <v>0</v>
      </c>
    </row>
    <row r="19" spans="1:4" ht="35.25" customHeight="1" hidden="1">
      <c r="A19" s="55" t="s">
        <v>54</v>
      </c>
      <c r="B19" s="71"/>
      <c r="C19" s="71"/>
      <c r="D19" s="34" t="e">
        <f t="shared" si="0"/>
        <v>#DIV/0!</v>
      </c>
    </row>
    <row r="20" spans="1:4" ht="35.25" customHeight="1" hidden="1" thickBot="1">
      <c r="A20" s="51" t="s">
        <v>31</v>
      </c>
      <c r="B20" s="72"/>
      <c r="C20" s="72"/>
      <c r="D20" s="52" t="e">
        <f t="shared" si="0"/>
        <v>#DIV/0!</v>
      </c>
    </row>
    <row r="21" spans="1:4" ht="19.5" thickBot="1">
      <c r="A21" s="32" t="s">
        <v>0</v>
      </c>
      <c r="B21" s="53">
        <f>B20+B19+B18+B17+B16+B15+B14+B13+B12+B11</f>
        <v>1180.798</v>
      </c>
      <c r="C21" s="53">
        <f>C20+C19+C18+C17+C16+C15+C14+C13+C12+C11</f>
        <v>900.884</v>
      </c>
      <c r="D21" s="54">
        <f t="shared" si="0"/>
        <v>76.29450591887858</v>
      </c>
    </row>
  </sheetData>
  <sheetProtection/>
  <mergeCells count="2">
    <mergeCell ref="A6:D6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D2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9.625" style="0" customWidth="1"/>
    <col min="2" max="2" width="11.625" style="0" customWidth="1"/>
    <col min="3" max="3" width="10.625" style="0" bestFit="1" customWidth="1"/>
    <col min="4" max="4" width="10.75390625" style="0" customWidth="1"/>
  </cols>
  <sheetData>
    <row r="1" ht="15.75">
      <c r="B1" s="15" t="s">
        <v>33</v>
      </c>
    </row>
    <row r="2" ht="15.75">
      <c r="B2" s="15" t="s">
        <v>2</v>
      </c>
    </row>
    <row r="3" ht="15.75">
      <c r="B3" s="15" t="s">
        <v>25</v>
      </c>
    </row>
    <row r="4" ht="15">
      <c r="B4" s="46" t="s">
        <v>65</v>
      </c>
    </row>
    <row r="5" ht="15.75">
      <c r="B5" s="15"/>
    </row>
    <row r="6" spans="1:4" ht="18.75">
      <c r="A6" s="113" t="s">
        <v>29</v>
      </c>
      <c r="B6" s="113"/>
      <c r="C6" s="113"/>
      <c r="D6" s="113"/>
    </row>
    <row r="7" spans="1:4" ht="66" customHeight="1">
      <c r="A7" s="99" t="s">
        <v>63</v>
      </c>
      <c r="B7" s="99"/>
      <c r="C7" s="99"/>
      <c r="D7" s="99"/>
    </row>
    <row r="9" ht="13.5" thickBot="1">
      <c r="D9" s="38" t="s">
        <v>28</v>
      </c>
    </row>
    <row r="10" spans="1:4" ht="26.25" thickBot="1">
      <c r="A10" s="68" t="s">
        <v>1</v>
      </c>
      <c r="B10" s="59" t="s">
        <v>8</v>
      </c>
      <c r="C10" s="69" t="s">
        <v>9</v>
      </c>
      <c r="D10" s="70" t="s">
        <v>10</v>
      </c>
    </row>
    <row r="11" spans="1:4" s="2" customFormat="1" ht="24.75" customHeight="1">
      <c r="A11" s="56" t="s">
        <v>13</v>
      </c>
      <c r="B11" s="97">
        <v>45.3</v>
      </c>
      <c r="C11" s="97">
        <v>45.3</v>
      </c>
      <c r="D11" s="36">
        <f>C11/B11*100</f>
        <v>100</v>
      </c>
    </row>
    <row r="12" spans="1:4" s="2" customFormat="1" ht="24.75" customHeight="1" hidden="1">
      <c r="A12" s="55" t="s">
        <v>35</v>
      </c>
      <c r="B12" s="77">
        <v>0</v>
      </c>
      <c r="C12" s="77">
        <v>0</v>
      </c>
      <c r="D12" s="34" t="e">
        <f aca="true" t="shared" si="0" ref="D12:D22">C12/B12*100</f>
        <v>#DIV/0!</v>
      </c>
    </row>
    <row r="13" spans="1:4" s="2" customFormat="1" ht="24" customHeight="1">
      <c r="A13" s="55" t="s">
        <v>36</v>
      </c>
      <c r="B13" s="77">
        <v>85.5</v>
      </c>
      <c r="C13" s="77">
        <v>85.5</v>
      </c>
      <c r="D13" s="34">
        <f t="shared" si="0"/>
        <v>100</v>
      </c>
    </row>
    <row r="14" spans="1:4" s="2" customFormat="1" ht="24" customHeight="1">
      <c r="A14" s="55" t="s">
        <v>44</v>
      </c>
      <c r="B14" s="77">
        <v>36</v>
      </c>
      <c r="C14" s="77">
        <v>36</v>
      </c>
      <c r="D14" s="34">
        <f t="shared" si="0"/>
        <v>100</v>
      </c>
    </row>
    <row r="15" spans="1:4" s="2" customFormat="1" ht="24.75" customHeight="1">
      <c r="A15" s="55" t="s">
        <v>45</v>
      </c>
      <c r="B15" s="77">
        <v>108.75</v>
      </c>
      <c r="C15" s="77">
        <v>108.75</v>
      </c>
      <c r="D15" s="34">
        <f t="shared" si="0"/>
        <v>100</v>
      </c>
    </row>
    <row r="16" spans="1:4" s="2" customFormat="1" ht="33" customHeight="1">
      <c r="A16" s="55" t="s">
        <v>37</v>
      </c>
      <c r="B16" s="77">
        <v>102</v>
      </c>
      <c r="C16" s="77">
        <v>102</v>
      </c>
      <c r="D16" s="34">
        <f t="shared" si="0"/>
        <v>100</v>
      </c>
    </row>
    <row r="17" spans="1:4" s="2" customFormat="1" ht="24.75" customHeight="1">
      <c r="A17" s="55" t="s">
        <v>38</v>
      </c>
      <c r="B17" s="77">
        <v>74.625</v>
      </c>
      <c r="C17" s="77">
        <v>74.625</v>
      </c>
      <c r="D17" s="34">
        <f t="shared" si="0"/>
        <v>100</v>
      </c>
    </row>
    <row r="18" spans="1:4" s="2" customFormat="1" ht="24.75" customHeight="1">
      <c r="A18" s="55" t="s">
        <v>39</v>
      </c>
      <c r="B18" s="77">
        <v>4.5</v>
      </c>
      <c r="C18" s="77">
        <v>4.5</v>
      </c>
      <c r="D18" s="34">
        <f t="shared" si="0"/>
        <v>100</v>
      </c>
    </row>
    <row r="19" spans="1:4" s="2" customFormat="1" ht="36.75" customHeight="1" hidden="1">
      <c r="A19" s="55" t="s">
        <v>40</v>
      </c>
      <c r="B19" s="77"/>
      <c r="C19" s="77"/>
      <c r="D19" s="34" t="e">
        <f t="shared" si="0"/>
        <v>#DIV/0!</v>
      </c>
    </row>
    <row r="20" spans="1:4" s="2" customFormat="1" ht="24.75" customHeight="1">
      <c r="A20" s="55" t="s">
        <v>41</v>
      </c>
      <c r="B20" s="77">
        <v>49.05</v>
      </c>
      <c r="C20" s="77">
        <v>49.05</v>
      </c>
      <c r="D20" s="34">
        <f t="shared" si="0"/>
        <v>100</v>
      </c>
    </row>
    <row r="21" spans="1:4" s="2" customFormat="1" ht="24.75" customHeight="1" hidden="1" thickBot="1">
      <c r="A21" s="78" t="s">
        <v>23</v>
      </c>
      <c r="B21" s="79"/>
      <c r="C21" s="79"/>
      <c r="D21" s="37" t="e">
        <f t="shared" si="0"/>
        <v>#DIV/0!</v>
      </c>
    </row>
    <row r="22" spans="1:4" ht="19.5" thickBot="1">
      <c r="A22" s="74" t="s">
        <v>0</v>
      </c>
      <c r="B22" s="75">
        <f>SUM(B11:B21)</f>
        <v>505.725</v>
      </c>
      <c r="C22" s="75">
        <f>SUM(C11:C21)</f>
        <v>505.725</v>
      </c>
      <c r="D22" s="76">
        <f t="shared" si="0"/>
        <v>100</v>
      </c>
    </row>
  </sheetData>
  <sheetProtection/>
  <mergeCells count="2">
    <mergeCell ref="A6:D6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23"/>
  <sheetViews>
    <sheetView zoomScalePageLayoutView="0" workbookViewId="0" topLeftCell="A1">
      <selection activeCell="D4" sqref="D4"/>
    </sheetView>
  </sheetViews>
  <sheetFormatPr defaultColWidth="9.00390625" defaultRowHeight="12.75"/>
  <cols>
    <col min="2" max="2" width="27.875" style="0" customWidth="1"/>
    <col min="3" max="5" width="12.375" style="0" customWidth="1"/>
  </cols>
  <sheetData>
    <row r="1" spans="1:4" ht="18.75">
      <c r="A1" s="2"/>
      <c r="B1" s="2"/>
      <c r="D1" s="15" t="s">
        <v>34</v>
      </c>
    </row>
    <row r="2" spans="1:4" ht="18.75">
      <c r="A2" s="2"/>
      <c r="B2" s="2"/>
      <c r="D2" s="15" t="s">
        <v>2</v>
      </c>
    </row>
    <row r="3" spans="1:4" ht="18.75">
      <c r="A3" s="2"/>
      <c r="B3" s="2"/>
      <c r="D3" s="15" t="s">
        <v>3</v>
      </c>
    </row>
    <row r="4" spans="1:4" ht="18.75">
      <c r="A4" s="2"/>
      <c r="B4" s="2"/>
      <c r="D4" s="15" t="s">
        <v>65</v>
      </c>
    </row>
    <row r="5" spans="1:3" ht="18.75">
      <c r="A5" s="2"/>
      <c r="B5" s="2"/>
      <c r="C5" s="3"/>
    </row>
    <row r="6" spans="1:5" ht="18.75">
      <c r="A6" s="113" t="s">
        <v>29</v>
      </c>
      <c r="B6" s="113"/>
      <c r="C6" s="113"/>
      <c r="D6" s="113"/>
      <c r="E6" s="113"/>
    </row>
    <row r="7" spans="1:5" ht="57.75" customHeight="1">
      <c r="A7" s="119" t="s">
        <v>62</v>
      </c>
      <c r="B7" s="119"/>
      <c r="C7" s="119"/>
      <c r="D7" s="119"/>
      <c r="E7" s="119"/>
    </row>
    <row r="8" spans="1:3" ht="18.75">
      <c r="A8" s="2"/>
      <c r="B8" s="2"/>
      <c r="C8" s="2"/>
    </row>
    <row r="9" spans="1:5" ht="19.5" thickBot="1">
      <c r="A9" s="2"/>
      <c r="B9" s="2"/>
      <c r="E9" s="16" t="s">
        <v>12</v>
      </c>
    </row>
    <row r="10" spans="1:5" ht="26.25" thickBot="1">
      <c r="A10" s="114" t="s">
        <v>1</v>
      </c>
      <c r="B10" s="115"/>
      <c r="C10" s="12" t="s">
        <v>8</v>
      </c>
      <c r="D10" s="23" t="s">
        <v>9</v>
      </c>
      <c r="E10" s="24" t="s">
        <v>10</v>
      </c>
    </row>
    <row r="11" spans="1:5" ht="30.75" customHeight="1" hidden="1">
      <c r="A11" s="116" t="s">
        <v>13</v>
      </c>
      <c r="B11" s="117"/>
      <c r="C11" s="47"/>
      <c r="D11" s="47"/>
      <c r="E11" s="41" t="e">
        <f>D11/C11*100</f>
        <v>#DIV/0!</v>
      </c>
    </row>
    <row r="12" spans="1:5" ht="30.75" customHeight="1">
      <c r="A12" s="109" t="s">
        <v>14</v>
      </c>
      <c r="B12" s="110"/>
      <c r="C12" s="48">
        <v>39.5</v>
      </c>
      <c r="D12" s="48">
        <v>39.5</v>
      </c>
      <c r="E12" s="25">
        <f aca="true" t="shared" si="0" ref="E12:E23">D12/C12*100</f>
        <v>100</v>
      </c>
    </row>
    <row r="13" spans="1:5" ht="30.75" customHeight="1">
      <c r="A13" s="109" t="s">
        <v>15</v>
      </c>
      <c r="B13" s="110"/>
      <c r="C13" s="48">
        <v>122</v>
      </c>
      <c r="D13" s="48">
        <v>122</v>
      </c>
      <c r="E13" s="25">
        <f t="shared" si="0"/>
        <v>100</v>
      </c>
    </row>
    <row r="14" spans="1:5" ht="30.75" customHeight="1" hidden="1">
      <c r="A14" s="109" t="s">
        <v>16</v>
      </c>
      <c r="B14" s="110"/>
      <c r="C14" s="48"/>
      <c r="D14" s="48"/>
      <c r="E14" s="25" t="e">
        <f t="shared" si="0"/>
        <v>#DIV/0!</v>
      </c>
    </row>
    <row r="15" spans="1:5" ht="30.75" customHeight="1" hidden="1">
      <c r="A15" s="109" t="s">
        <v>17</v>
      </c>
      <c r="B15" s="110"/>
      <c r="C15" s="48"/>
      <c r="D15" s="48"/>
      <c r="E15" s="25" t="e">
        <f t="shared" si="0"/>
        <v>#DIV/0!</v>
      </c>
    </row>
    <row r="16" spans="1:5" ht="30.75" customHeight="1">
      <c r="A16" s="109" t="s">
        <v>18</v>
      </c>
      <c r="B16" s="110"/>
      <c r="C16" s="48">
        <v>25.1</v>
      </c>
      <c r="D16" s="48">
        <v>25.1</v>
      </c>
      <c r="E16" s="25">
        <f t="shared" si="0"/>
        <v>100</v>
      </c>
    </row>
    <row r="17" spans="1:5" ht="30.75" customHeight="1" hidden="1">
      <c r="A17" s="109" t="s">
        <v>19</v>
      </c>
      <c r="B17" s="110"/>
      <c r="C17" s="48"/>
      <c r="D17" s="48"/>
      <c r="E17" s="25" t="e">
        <f t="shared" si="0"/>
        <v>#DIV/0!</v>
      </c>
    </row>
    <row r="18" spans="1:5" ht="30.75" customHeight="1">
      <c r="A18" s="109" t="s">
        <v>20</v>
      </c>
      <c r="B18" s="110"/>
      <c r="C18" s="48">
        <v>125.5</v>
      </c>
      <c r="D18" s="48">
        <v>125.5</v>
      </c>
      <c r="E18" s="25">
        <f t="shared" si="0"/>
        <v>100</v>
      </c>
    </row>
    <row r="19" spans="1:5" ht="33" customHeight="1" hidden="1">
      <c r="A19" s="109" t="s">
        <v>21</v>
      </c>
      <c r="B19" s="110"/>
      <c r="C19" s="48"/>
      <c r="D19" s="48"/>
      <c r="E19" s="25" t="e">
        <f t="shared" si="0"/>
        <v>#DIV/0!</v>
      </c>
    </row>
    <row r="20" spans="1:5" ht="30.75" customHeight="1">
      <c r="A20" s="109" t="s">
        <v>22</v>
      </c>
      <c r="B20" s="110"/>
      <c r="C20" s="48">
        <v>104</v>
      </c>
      <c r="D20" s="48">
        <v>104</v>
      </c>
      <c r="E20" s="25">
        <f t="shared" si="0"/>
        <v>100</v>
      </c>
    </row>
    <row r="21" spans="1:5" ht="30.75" customHeight="1" thickBot="1">
      <c r="A21" s="109" t="s">
        <v>23</v>
      </c>
      <c r="B21" s="110"/>
      <c r="C21" s="49">
        <v>49.9</v>
      </c>
      <c r="D21" s="49">
        <v>49.9</v>
      </c>
      <c r="E21" s="26">
        <f t="shared" si="0"/>
        <v>100</v>
      </c>
    </row>
    <row r="22" spans="1:5" ht="21" customHeight="1" hidden="1" thickBot="1">
      <c r="A22" s="107" t="s">
        <v>26</v>
      </c>
      <c r="B22" s="108"/>
      <c r="C22" s="50"/>
      <c r="D22" s="50"/>
      <c r="E22" s="42" t="e">
        <f t="shared" si="0"/>
        <v>#DIV/0!</v>
      </c>
    </row>
    <row r="23" spans="1:5" ht="19.5" thickBot="1">
      <c r="A23" s="111" t="s">
        <v>0</v>
      </c>
      <c r="B23" s="112"/>
      <c r="C23" s="43">
        <f>SUM(C11:C22)</f>
        <v>466</v>
      </c>
      <c r="D23" s="28">
        <f>SUM(D11:D22)</f>
        <v>466</v>
      </c>
      <c r="E23" s="29">
        <f t="shared" si="0"/>
        <v>100</v>
      </c>
    </row>
  </sheetData>
  <sheetProtection/>
  <mergeCells count="16"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19:B19"/>
    <mergeCell ref="A6:E6"/>
    <mergeCell ref="A7:E7"/>
    <mergeCell ref="A10:B10"/>
    <mergeCell ref="A11:B11"/>
    <mergeCell ref="A12:B12"/>
    <mergeCell ref="A13:B13"/>
  </mergeCells>
  <printOptions verticalCentered="1"/>
  <pageMargins left="0.984251968503937" right="0.7874015748031497" top="0.3937007874015748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15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3.25390625" style="0" customWidth="1"/>
    <col min="2" max="2" width="10.875" style="0" customWidth="1"/>
    <col min="4" max="4" width="11.125" style="0" customWidth="1"/>
  </cols>
  <sheetData>
    <row r="1" spans="1:5" ht="18.75">
      <c r="A1" s="2"/>
      <c r="B1" s="15" t="s">
        <v>64</v>
      </c>
      <c r="C1" s="8"/>
      <c r="D1" s="8"/>
      <c r="E1" s="8"/>
    </row>
    <row r="2" spans="1:5" ht="18.75">
      <c r="A2" s="2"/>
      <c r="B2" s="30" t="s">
        <v>2</v>
      </c>
      <c r="C2" s="8"/>
      <c r="D2" s="8"/>
      <c r="E2" s="8"/>
    </row>
    <row r="3" spans="1:5" ht="18.75">
      <c r="A3" s="2"/>
      <c r="B3" s="30" t="s">
        <v>25</v>
      </c>
      <c r="C3" s="8"/>
      <c r="D3" s="8"/>
      <c r="E3" s="8"/>
    </row>
    <row r="4" spans="1:5" ht="18.75">
      <c r="A4" s="2"/>
      <c r="B4" s="46" t="s">
        <v>65</v>
      </c>
      <c r="C4" s="8"/>
      <c r="D4" s="8"/>
      <c r="E4" s="8"/>
    </row>
    <row r="5" spans="1:5" ht="18.75">
      <c r="A5" s="2"/>
      <c r="B5" s="30"/>
      <c r="C5" s="8"/>
      <c r="D5" s="8"/>
      <c r="E5" s="8"/>
    </row>
    <row r="6" spans="1:5" ht="18.75">
      <c r="A6" s="113" t="s">
        <v>46</v>
      </c>
      <c r="B6" s="113"/>
      <c r="C6" s="113"/>
      <c r="D6" s="113"/>
      <c r="E6" s="8"/>
    </row>
    <row r="7" spans="1:5" ht="114" customHeight="1">
      <c r="A7" s="118" t="s">
        <v>59</v>
      </c>
      <c r="B7" s="118"/>
      <c r="C7" s="118"/>
      <c r="D7" s="118"/>
      <c r="E7" s="57"/>
    </row>
    <row r="8" spans="1:5" ht="18.75">
      <c r="A8" s="2"/>
      <c r="B8" s="2"/>
      <c r="C8" s="8"/>
      <c r="D8" s="8"/>
      <c r="E8" s="8"/>
    </row>
    <row r="9" spans="1:5" ht="19.5" thickBot="1">
      <c r="A9" s="2"/>
      <c r="C9" s="8"/>
      <c r="D9" s="33" t="s">
        <v>27</v>
      </c>
      <c r="E9" s="8"/>
    </row>
    <row r="10" spans="1:5" ht="26.25" thickBot="1">
      <c r="A10" s="31" t="s">
        <v>1</v>
      </c>
      <c r="B10" s="12" t="s">
        <v>8</v>
      </c>
      <c r="C10" s="23" t="s">
        <v>9</v>
      </c>
      <c r="D10" s="24" t="s">
        <v>10</v>
      </c>
      <c r="E10" s="8"/>
    </row>
    <row r="11" spans="1:5" ht="36.75" customHeight="1">
      <c r="A11" s="67" t="s">
        <v>49</v>
      </c>
      <c r="B11" s="93">
        <v>21.8</v>
      </c>
      <c r="C11" s="88">
        <v>21.78</v>
      </c>
      <c r="D11" s="40">
        <f>C11/B11*100</f>
        <v>99.90825688073394</v>
      </c>
      <c r="E11" s="8"/>
    </row>
    <row r="12" spans="1:5" ht="36.75" customHeight="1">
      <c r="A12" s="90" t="s">
        <v>58</v>
      </c>
      <c r="B12" s="91">
        <v>3</v>
      </c>
      <c r="C12" s="89">
        <v>2.97</v>
      </c>
      <c r="D12" s="34">
        <f>C12/B12*100</f>
        <v>99.00000000000001</v>
      </c>
      <c r="E12" s="8"/>
    </row>
    <row r="13" spans="1:5" ht="18" customHeight="1" hidden="1">
      <c r="A13" s="81"/>
      <c r="B13" s="82"/>
      <c r="C13" s="80"/>
      <c r="D13" s="34" t="e">
        <f>C13/B13*100</f>
        <v>#DIV/0!</v>
      </c>
      <c r="E13" s="8"/>
    </row>
    <row r="14" spans="1:5" ht="36.75" customHeight="1" thickBot="1">
      <c r="A14" s="67" t="s">
        <v>31</v>
      </c>
      <c r="B14" s="92">
        <v>7</v>
      </c>
      <c r="C14" s="92">
        <v>6.93</v>
      </c>
      <c r="D14" s="34">
        <f>C14/B14*100</f>
        <v>99</v>
      </c>
      <c r="E14" s="8"/>
    </row>
    <row r="15" spans="1:5" ht="26.25" customHeight="1" thickBot="1">
      <c r="A15" s="83" t="s">
        <v>0</v>
      </c>
      <c r="B15" s="84">
        <f>B14+B13+B12+B11</f>
        <v>31.8</v>
      </c>
      <c r="C15" s="84">
        <f>C14+C13+C12+C11</f>
        <v>31.68</v>
      </c>
      <c r="D15" s="58">
        <f>C14/B14*100</f>
        <v>99</v>
      </c>
      <c r="E15" s="8"/>
    </row>
  </sheetData>
  <sheetProtection/>
  <mergeCells count="2">
    <mergeCell ref="A6:D6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Мингасов</cp:lastModifiedBy>
  <cp:lastPrinted>2021-03-03T12:55:09Z</cp:lastPrinted>
  <dcterms:created xsi:type="dcterms:W3CDTF">2003-01-16T13:17:40Z</dcterms:created>
  <dcterms:modified xsi:type="dcterms:W3CDTF">2022-04-20T11:34:51Z</dcterms:modified>
  <cp:category/>
  <cp:version/>
  <cp:contentType/>
  <cp:contentStatus/>
</cp:coreProperties>
</file>